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codeName="ThisWorkbook"/>
  <xr:revisionPtr revIDLastSave="0" documentId="13_ncr:1_{C483AE5C-42EE-4DA7-B65A-03BA9D0E6645}" xr6:coauthVersionLast="47" xr6:coauthVersionMax="47" xr10:uidLastSave="{00000000-0000-0000-0000-000000000000}"/>
  <bookViews>
    <workbookView xWindow="-120" yWindow="-120" windowWidth="29040" windowHeight="15720" tabRatio="747" xr2:uid="{00000000-000D-0000-FFFF-FFFF00000000}"/>
  </bookViews>
  <sheets>
    <sheet name="Hoja resumen" sheetId="38" r:id="rId1"/>
    <sheet name="1.1" sheetId="27" r:id="rId2"/>
    <sheet name="1.2" sheetId="42" r:id="rId3"/>
    <sheet name="1.2bis" sheetId="32" r:id="rId4"/>
    <sheet name="1.3" sheetId="29" r:id="rId5"/>
    <sheet name="1.3bis" sheetId="41" r:id="rId6"/>
    <sheet name="1.4" sheetId="39" r:id="rId7"/>
    <sheet name="1.5" sheetId="30" r:id="rId8"/>
    <sheet name="1.6 " sheetId="34" r:id="rId9"/>
    <sheet name="1.7" sheetId="40" r:id="rId10"/>
    <sheet name="1.8 " sheetId="33" r:id="rId11"/>
  </sheets>
  <definedNames>
    <definedName name="_xlnm._FilterDatabase" localSheetId="4" hidden="1">'1.3'!$B$3:$G$210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29" i="39" l="1"/>
  <c r="F451" i="39"/>
  <c r="F447" i="39"/>
  <c r="BR212" i="41"/>
  <c r="BR210" i="41"/>
  <c r="BR209" i="41"/>
  <c r="BM212" i="41"/>
  <c r="BL212" i="41"/>
  <c r="BL209" i="41" s="1"/>
  <c r="BK212" i="41"/>
  <c r="BK209" i="41" s="1"/>
  <c r="BM209" i="41"/>
  <c r="BI212" i="41"/>
  <c r="BI209" i="41" s="1"/>
  <c r="BH212" i="41"/>
  <c r="BH209" i="41" s="1"/>
  <c r="BG212" i="41"/>
  <c r="BG209" i="41"/>
  <c r="BE212" i="41"/>
  <c r="BD212" i="41"/>
  <c r="BC212" i="41"/>
  <c r="BC209" i="41" s="1"/>
  <c r="BE209" i="41"/>
  <c r="BD209" i="41"/>
  <c r="BA212" i="41"/>
  <c r="AZ212" i="41"/>
  <c r="AZ209" i="41" s="1"/>
  <c r="AY212" i="41"/>
  <c r="AY209" i="41" s="1"/>
  <c r="BA209" i="41"/>
  <c r="AW212" i="41"/>
  <c r="AV212" i="41"/>
  <c r="AV209" i="41" s="1"/>
  <c r="AU212" i="41"/>
  <c r="AU209" i="41" s="1"/>
  <c r="AW209" i="41"/>
  <c r="AS212" i="41"/>
  <c r="AS209" i="41" s="1"/>
  <c r="AR212" i="41"/>
  <c r="AR209" i="41" s="1"/>
  <c r="AQ212" i="41"/>
  <c r="AQ209" i="41" s="1"/>
  <c r="AO212" i="41"/>
  <c r="AN212" i="41"/>
  <c r="AN209" i="41" s="1"/>
  <c r="AM212" i="41"/>
  <c r="AM209" i="41" s="1"/>
  <c r="AO209" i="41"/>
  <c r="AK212" i="41"/>
  <c r="AJ212" i="41"/>
  <c r="AJ209" i="41" s="1"/>
  <c r="AI212" i="41"/>
  <c r="AI209" i="41" s="1"/>
  <c r="AK209" i="41"/>
  <c r="AG212" i="41"/>
  <c r="AF212" i="41"/>
  <c r="AF209" i="41" s="1"/>
  <c r="AE212" i="41"/>
  <c r="AE209" i="41" s="1"/>
  <c r="AG209" i="41"/>
  <c r="AC212" i="41"/>
  <c r="AB212" i="41"/>
  <c r="AA212" i="41"/>
  <c r="AC209" i="41"/>
  <c r="AB209" i="41"/>
  <c r="AA209" i="41"/>
  <c r="Y212" i="41"/>
  <c r="X212" i="41"/>
  <c r="W212" i="41"/>
  <c r="W209" i="41" s="1"/>
  <c r="U212" i="41"/>
  <c r="U209" i="41" s="1"/>
  <c r="T212" i="41"/>
  <c r="S212" i="41"/>
  <c r="Q212" i="41"/>
  <c r="P212" i="41"/>
  <c r="O212" i="41"/>
  <c r="O209" i="41" s="1"/>
  <c r="M212" i="41"/>
  <c r="M209" i="41" s="1"/>
  <c r="L212" i="41"/>
  <c r="K212" i="41"/>
  <c r="I212" i="41"/>
  <c r="H212" i="41"/>
  <c r="G212" i="41"/>
  <c r="G209" i="41" s="1"/>
  <c r="F212" i="41"/>
  <c r="F210" i="41"/>
  <c r="Y209" i="41"/>
  <c r="X209" i="41"/>
  <c r="T209" i="41"/>
  <c r="S209" i="41"/>
  <c r="Q209" i="41"/>
  <c r="P209" i="41"/>
  <c r="L209" i="41"/>
  <c r="K209" i="41"/>
  <c r="I209" i="41"/>
  <c r="H209" i="41"/>
  <c r="F209" i="41"/>
  <c r="D803" i="29"/>
  <c r="AM149" i="33" l="1"/>
  <c r="AN149" i="33"/>
  <c r="AQ149" i="33"/>
  <c r="AQ137" i="33"/>
  <c r="AP137" i="33"/>
  <c r="AM137" i="33"/>
  <c r="AU160" i="33"/>
  <c r="AL38" i="33"/>
  <c r="AL39" i="33"/>
  <c r="AL40" i="33"/>
  <c r="AL41" i="33"/>
  <c r="AL42" i="33"/>
  <c r="AL43" i="33"/>
  <c r="AL44" i="33"/>
  <c r="AL45" i="33"/>
  <c r="AL46" i="33"/>
  <c r="AL47" i="33"/>
  <c r="AL49" i="33"/>
  <c r="AL50" i="33"/>
  <c r="AL51" i="33"/>
  <c r="AL52" i="33"/>
  <c r="AL53" i="33"/>
  <c r="AL54" i="33"/>
  <c r="AL94" i="33"/>
  <c r="AL95" i="33"/>
  <c r="AL96" i="33"/>
  <c r="AL97" i="33"/>
  <c r="AL98" i="33"/>
  <c r="AL99" i="33"/>
  <c r="AL101" i="33"/>
  <c r="AL102" i="33"/>
  <c r="AL104" i="33"/>
  <c r="AL105" i="33"/>
  <c r="AL107" i="33"/>
  <c r="AL109" i="33"/>
  <c r="AL110" i="33"/>
  <c r="AL111" i="33"/>
  <c r="AL112" i="33"/>
  <c r="AL113" i="33"/>
  <c r="AL114" i="33"/>
  <c r="AL115" i="33"/>
  <c r="AL116" i="33"/>
  <c r="AL117" i="33"/>
  <c r="AL119" i="33"/>
  <c r="AL120" i="33"/>
  <c r="AL121" i="33"/>
  <c r="AL122" i="33"/>
  <c r="AL123" i="33"/>
  <c r="AL124" i="33"/>
  <c r="AL125" i="33"/>
  <c r="AL126" i="33"/>
  <c r="AL127" i="33"/>
  <c r="AL128" i="33"/>
  <c r="AL129" i="33"/>
  <c r="AL130" i="33"/>
  <c r="AL131" i="33"/>
  <c r="AL132" i="33"/>
  <c r="AL133" i="33"/>
  <c r="AL135" i="33"/>
  <c r="AL136" i="33"/>
  <c r="AL137" i="33"/>
  <c r="AL138" i="33"/>
  <c r="AL139" i="33"/>
  <c r="AL140" i="33"/>
  <c r="AL141" i="33"/>
  <c r="AL142" i="33"/>
  <c r="AL143" i="33"/>
  <c r="AL145" i="33"/>
  <c r="AL146" i="33"/>
  <c r="AL148" i="33"/>
  <c r="AL152" i="33"/>
  <c r="AL153" i="33"/>
  <c r="AL154" i="33"/>
  <c r="AL156" i="33"/>
  <c r="AL157" i="33"/>
  <c r="AL159" i="33"/>
  <c r="AL163" i="33"/>
  <c r="AL164" i="33"/>
  <c r="AL165" i="33"/>
  <c r="AL167" i="33"/>
  <c r="AL168" i="33"/>
  <c r="AL170" i="33"/>
  <c r="AL171" i="33"/>
  <c r="AL173" i="33"/>
  <c r="AL174" i="33"/>
  <c r="AL179" i="33"/>
  <c r="AL181" i="33"/>
  <c r="AK38" i="33"/>
  <c r="AK39" i="33"/>
  <c r="AK40" i="33"/>
  <c r="AK41" i="33"/>
  <c r="AK42" i="33"/>
  <c r="AK43" i="33"/>
  <c r="AK44" i="33"/>
  <c r="AK45" i="33"/>
  <c r="AK46" i="33"/>
  <c r="AK47" i="33"/>
  <c r="AK49" i="33"/>
  <c r="AK50" i="33"/>
  <c r="AK53" i="33"/>
  <c r="AK54" i="33"/>
  <c r="AK94" i="33"/>
  <c r="AK95" i="33"/>
  <c r="AK96" i="33"/>
  <c r="AK97" i="33"/>
  <c r="AK98" i="33"/>
  <c r="AK99" i="33"/>
  <c r="AK101" i="33"/>
  <c r="AK102" i="33"/>
  <c r="AK104" i="33"/>
  <c r="AK105" i="33"/>
  <c r="AK106" i="33"/>
  <c r="AK107" i="33"/>
  <c r="AK108" i="33"/>
  <c r="AK109" i="33"/>
  <c r="AK110" i="33"/>
  <c r="AK111" i="33"/>
  <c r="AK112" i="33"/>
  <c r="AK113" i="33"/>
  <c r="AK114" i="33"/>
  <c r="AK115" i="33"/>
  <c r="AK116" i="33"/>
  <c r="AK117" i="33"/>
  <c r="AK119" i="33"/>
  <c r="AK120" i="33"/>
  <c r="AK121" i="33"/>
  <c r="AK122" i="33"/>
  <c r="AK123" i="33"/>
  <c r="AK124" i="33"/>
  <c r="AK125" i="33"/>
  <c r="AK126" i="33"/>
  <c r="AK127" i="33"/>
  <c r="AK128" i="33"/>
  <c r="AK129" i="33"/>
  <c r="AK130" i="33"/>
  <c r="AK131" i="33"/>
  <c r="AK132" i="33"/>
  <c r="AK133" i="33"/>
  <c r="AK135" i="33"/>
  <c r="AK136" i="33"/>
  <c r="AK137" i="33"/>
  <c r="AK138" i="33"/>
  <c r="AK139" i="33"/>
  <c r="AK140" i="33"/>
  <c r="AK141" i="33"/>
  <c r="AK142" i="33"/>
  <c r="AK143" i="33"/>
  <c r="AK145" i="33"/>
  <c r="AK146" i="33"/>
  <c r="AK148" i="33"/>
  <c r="AK149" i="33"/>
  <c r="AK151" i="33"/>
  <c r="AK152" i="33"/>
  <c r="AK153" i="33"/>
  <c r="AK154" i="33"/>
  <c r="AK156" i="33"/>
  <c r="AK157" i="33"/>
  <c r="AK159" i="33"/>
  <c r="AK160" i="33"/>
  <c r="AK162" i="33"/>
  <c r="AK163" i="33"/>
  <c r="AK164" i="33"/>
  <c r="AK165" i="33"/>
  <c r="AK167" i="33"/>
  <c r="AK168" i="33"/>
  <c r="AK170" i="33"/>
  <c r="AK171" i="33"/>
  <c r="AK173" i="33"/>
  <c r="AK174" i="33"/>
  <c r="AK179" i="33"/>
  <c r="AK181" i="33"/>
  <c r="AK185" i="33"/>
  <c r="AK187" i="33"/>
  <c r="AK188" i="33"/>
  <c r="AJ38" i="33"/>
  <c r="AJ39" i="33"/>
  <c r="AJ40" i="33"/>
  <c r="AJ41" i="33"/>
  <c r="AJ42" i="33"/>
  <c r="AJ43" i="33"/>
  <c r="AJ44" i="33"/>
  <c r="AJ45" i="33"/>
  <c r="AJ46" i="33"/>
  <c r="AJ47" i="33"/>
  <c r="AJ49" i="33"/>
  <c r="AJ50" i="33"/>
  <c r="AJ53" i="33"/>
  <c r="AJ54" i="33"/>
  <c r="AJ94" i="33"/>
  <c r="AJ95" i="33"/>
  <c r="AJ96" i="33"/>
  <c r="AJ97" i="33"/>
  <c r="AJ98" i="33"/>
  <c r="AJ99" i="33"/>
  <c r="AJ101" i="33"/>
  <c r="AJ102" i="33"/>
  <c r="AJ104" i="33"/>
  <c r="AJ109" i="33"/>
  <c r="AJ110" i="33"/>
  <c r="AJ111" i="33"/>
  <c r="AJ112" i="33"/>
  <c r="AJ113" i="33"/>
  <c r="AJ114" i="33"/>
  <c r="AJ115" i="33"/>
  <c r="AJ116" i="33"/>
  <c r="AJ117" i="33"/>
  <c r="AJ119" i="33"/>
  <c r="AJ120" i="33"/>
  <c r="AJ121" i="33"/>
  <c r="AJ122" i="33"/>
  <c r="AJ123" i="33"/>
  <c r="AJ124" i="33"/>
  <c r="AJ125" i="33"/>
  <c r="AJ126" i="33"/>
  <c r="AJ127" i="33"/>
  <c r="AJ128" i="33"/>
  <c r="AJ129" i="33"/>
  <c r="AJ130" i="33"/>
  <c r="AJ131" i="33"/>
  <c r="AJ132" i="33"/>
  <c r="AJ133" i="33"/>
  <c r="AJ135" i="33"/>
  <c r="AJ136" i="33"/>
  <c r="AJ138" i="33"/>
  <c r="AJ139" i="33"/>
  <c r="AJ140" i="33"/>
  <c r="AJ141" i="33"/>
  <c r="AJ142" i="33"/>
  <c r="AJ143" i="33"/>
  <c r="AJ145" i="33"/>
  <c r="AJ146" i="33"/>
  <c r="AJ148" i="33"/>
  <c r="AJ149" i="33"/>
  <c r="AJ151" i="33"/>
  <c r="AJ152" i="33"/>
  <c r="AJ153" i="33"/>
  <c r="AJ154" i="33"/>
  <c r="AJ156" i="33"/>
  <c r="AJ157" i="33"/>
  <c r="AJ159" i="33"/>
  <c r="AJ160" i="33"/>
  <c r="AJ162" i="33"/>
  <c r="AJ163" i="33"/>
  <c r="AJ164" i="33"/>
  <c r="AJ165" i="33"/>
  <c r="AJ167" i="33"/>
  <c r="AJ168" i="33"/>
  <c r="AJ170" i="33"/>
  <c r="AJ171" i="33"/>
  <c r="AJ173" i="33"/>
  <c r="AJ174" i="33"/>
  <c r="AJ179" i="33"/>
  <c r="AJ181" i="33"/>
  <c r="AJ185" i="33"/>
  <c r="AJ187" i="33"/>
  <c r="AJ188" i="33"/>
  <c r="AL37" i="33"/>
  <c r="AK37" i="33"/>
  <c r="AJ37" i="33"/>
  <c r="G179" i="33"/>
  <c r="AO38" i="33"/>
  <c r="AO39" i="33"/>
  <c r="AO40" i="33"/>
  <c r="AO41" i="33"/>
  <c r="AO42" i="33"/>
  <c r="AO43" i="33"/>
  <c r="AO44" i="33"/>
  <c r="AO45" i="33"/>
  <c r="AO46" i="33"/>
  <c r="AO47" i="33"/>
  <c r="AO49" i="33"/>
  <c r="AO50" i="33"/>
  <c r="AO51" i="33"/>
  <c r="AO53" i="33"/>
  <c r="AO54" i="33"/>
  <c r="AO94" i="33"/>
  <c r="AO95" i="33"/>
  <c r="AO96" i="33"/>
  <c r="AO97" i="33"/>
  <c r="AO98" i="33"/>
  <c r="AO99" i="33"/>
  <c r="AO101" i="33"/>
  <c r="AO102" i="33"/>
  <c r="AO104" i="33"/>
  <c r="AO109" i="33"/>
  <c r="AO110" i="33"/>
  <c r="AO111" i="33"/>
  <c r="AO112" i="33"/>
  <c r="AO113" i="33"/>
  <c r="AO114" i="33"/>
  <c r="AO115" i="33"/>
  <c r="AO116" i="33"/>
  <c r="AO117" i="33"/>
  <c r="AO119" i="33"/>
  <c r="AO120" i="33"/>
  <c r="AO121" i="33"/>
  <c r="AO122" i="33"/>
  <c r="AO123" i="33"/>
  <c r="AO124" i="33"/>
  <c r="AO125" i="33"/>
  <c r="AO126" i="33"/>
  <c r="AO127" i="33"/>
  <c r="AO128" i="33"/>
  <c r="AO129" i="33"/>
  <c r="AO130" i="33"/>
  <c r="AO131" i="33"/>
  <c r="AO132" i="33"/>
  <c r="AO133" i="33"/>
  <c r="AO135" i="33"/>
  <c r="AO136" i="33"/>
  <c r="AO137" i="33"/>
  <c r="AO138" i="33"/>
  <c r="AO139" i="33"/>
  <c r="AO140" i="33"/>
  <c r="AO141" i="33"/>
  <c r="AO142" i="33"/>
  <c r="AO143" i="33"/>
  <c r="AO145" i="33"/>
  <c r="AO146" i="33"/>
  <c r="AO148" i="33"/>
  <c r="AO152" i="33"/>
  <c r="AO153" i="33"/>
  <c r="AO154" i="33"/>
  <c r="AO156" i="33"/>
  <c r="AO157" i="33"/>
  <c r="AO159" i="33"/>
  <c r="AO160" i="33"/>
  <c r="AO162" i="33"/>
  <c r="AO163" i="33"/>
  <c r="AO164" i="33"/>
  <c r="AO165" i="33"/>
  <c r="AO166" i="33"/>
  <c r="AO167" i="33"/>
  <c r="AO168" i="33"/>
  <c r="AO170" i="33"/>
  <c r="AO171" i="33"/>
  <c r="AO173" i="33"/>
  <c r="AO174" i="33"/>
  <c r="AO179" i="33"/>
  <c r="AO181" i="33"/>
  <c r="AN38" i="33"/>
  <c r="AN39" i="33"/>
  <c r="AN40" i="33"/>
  <c r="AN41" i="33"/>
  <c r="AN42" i="33"/>
  <c r="AN43" i="33"/>
  <c r="AN44" i="33"/>
  <c r="AN45" i="33"/>
  <c r="AN46" i="33"/>
  <c r="AN47" i="33"/>
  <c r="AN49" i="33"/>
  <c r="AN50" i="33"/>
  <c r="AN53" i="33"/>
  <c r="AN54" i="33"/>
  <c r="AN94" i="33"/>
  <c r="AN95" i="33"/>
  <c r="AN96" i="33"/>
  <c r="AN97" i="33"/>
  <c r="AN98" i="33"/>
  <c r="AN99" i="33"/>
  <c r="AN101" i="33"/>
  <c r="AN102" i="33"/>
  <c r="AN104" i="33"/>
  <c r="AN105" i="33"/>
  <c r="AN107" i="33"/>
  <c r="AN108" i="33"/>
  <c r="AN109" i="33"/>
  <c r="AN110" i="33"/>
  <c r="AN111" i="33"/>
  <c r="AN112" i="33"/>
  <c r="AN113" i="33"/>
  <c r="AN114" i="33"/>
  <c r="AN115" i="33"/>
  <c r="AN116" i="33"/>
  <c r="AN117" i="33"/>
  <c r="AN119" i="33"/>
  <c r="AN120" i="33"/>
  <c r="AN121" i="33"/>
  <c r="AN122" i="33"/>
  <c r="AN123" i="33"/>
  <c r="AN124" i="33"/>
  <c r="AN125" i="33"/>
  <c r="AN126" i="33"/>
  <c r="AN127" i="33"/>
  <c r="AN128" i="33"/>
  <c r="AN129" i="33"/>
  <c r="AN130" i="33"/>
  <c r="AN131" i="33"/>
  <c r="AN132" i="33"/>
  <c r="AN133" i="33"/>
  <c r="AN135" i="33"/>
  <c r="AN136" i="33"/>
  <c r="AN137" i="33"/>
  <c r="AN138" i="33"/>
  <c r="AN139" i="33"/>
  <c r="AN140" i="33"/>
  <c r="AN141" i="33"/>
  <c r="AN142" i="33"/>
  <c r="AN143" i="33"/>
  <c r="AN145" i="33"/>
  <c r="AN146" i="33"/>
  <c r="AN148" i="33"/>
  <c r="AN151" i="33"/>
  <c r="AN152" i="33"/>
  <c r="AN153" i="33"/>
  <c r="AN154" i="33"/>
  <c r="AN156" i="33"/>
  <c r="AN157" i="33"/>
  <c r="AN159" i="33"/>
  <c r="AN160" i="33"/>
  <c r="AN162" i="33"/>
  <c r="AN163" i="33"/>
  <c r="AN164" i="33"/>
  <c r="AN165" i="33"/>
  <c r="AN166" i="33"/>
  <c r="AN167" i="33"/>
  <c r="AN168" i="33"/>
  <c r="AN170" i="33"/>
  <c r="AN171" i="33"/>
  <c r="AN173" i="33"/>
  <c r="AN174" i="33"/>
  <c r="AN179" i="33"/>
  <c r="AN181" i="33"/>
  <c r="AN185" i="33"/>
  <c r="AN187" i="33"/>
  <c r="AN188" i="33"/>
  <c r="AM38" i="33"/>
  <c r="AM39" i="33"/>
  <c r="AM40" i="33"/>
  <c r="AM41" i="33"/>
  <c r="AM42" i="33"/>
  <c r="AM43" i="33"/>
  <c r="AM44" i="33"/>
  <c r="AM45" i="33"/>
  <c r="AM46" i="33"/>
  <c r="AM47" i="33"/>
  <c r="AM49" i="33"/>
  <c r="AM50" i="33"/>
  <c r="AM53" i="33"/>
  <c r="AM54" i="33"/>
  <c r="AM94" i="33"/>
  <c r="AM95" i="33"/>
  <c r="AM96" i="33"/>
  <c r="AM97" i="33"/>
  <c r="AM98" i="33"/>
  <c r="AM99" i="33"/>
  <c r="AM101" i="33"/>
  <c r="AM102" i="33"/>
  <c r="AM104" i="33"/>
  <c r="AM109" i="33"/>
  <c r="AM110" i="33"/>
  <c r="AM111" i="33"/>
  <c r="AM112" i="33"/>
  <c r="AM113" i="33"/>
  <c r="AM114" i="33"/>
  <c r="AM115" i="33"/>
  <c r="AM116" i="33"/>
  <c r="AM117" i="33"/>
  <c r="AM119" i="33"/>
  <c r="AM120" i="33"/>
  <c r="AM121" i="33"/>
  <c r="AM122" i="33"/>
  <c r="AM123" i="33"/>
  <c r="AM124" i="33"/>
  <c r="AM125" i="33"/>
  <c r="AM126" i="33"/>
  <c r="AM127" i="33"/>
  <c r="AM128" i="33"/>
  <c r="AM129" i="33"/>
  <c r="AM130" i="33"/>
  <c r="AM131" i="33"/>
  <c r="AM132" i="33"/>
  <c r="AM133" i="33"/>
  <c r="AM135" i="33"/>
  <c r="AM136" i="33"/>
  <c r="AM138" i="33"/>
  <c r="AM139" i="33"/>
  <c r="AM140" i="33"/>
  <c r="AM141" i="33"/>
  <c r="AM142" i="33"/>
  <c r="AM143" i="33"/>
  <c r="AM145" i="33"/>
  <c r="AM146" i="33"/>
  <c r="AM148" i="33"/>
  <c r="AM151" i="33"/>
  <c r="AM152" i="33"/>
  <c r="AM153" i="33"/>
  <c r="AM154" i="33"/>
  <c r="AM156" i="33"/>
  <c r="AM157" i="33"/>
  <c r="AM159" i="33"/>
  <c r="AM160" i="33"/>
  <c r="AM162" i="33"/>
  <c r="AM163" i="33"/>
  <c r="AM164" i="33"/>
  <c r="AM165" i="33"/>
  <c r="AM167" i="33"/>
  <c r="AM168" i="33"/>
  <c r="AM170" i="33"/>
  <c r="AM171" i="33"/>
  <c r="AM173" i="33"/>
  <c r="AM174" i="33"/>
  <c r="AM179" i="33"/>
  <c r="AM181" i="33"/>
  <c r="AO37" i="33"/>
  <c r="AN37" i="33"/>
  <c r="AM37" i="33"/>
  <c r="K106" i="33"/>
  <c r="AK10" i="33"/>
  <c r="AK11" i="33"/>
  <c r="AK17" i="33"/>
  <c r="AK18" i="33"/>
  <c r="AK19" i="33"/>
  <c r="AK20" i="33"/>
  <c r="AK21" i="33"/>
  <c r="AK22" i="33"/>
  <c r="AK24" i="33"/>
  <c r="AK25" i="33"/>
  <c r="AK26" i="33"/>
  <c r="AK27" i="33"/>
  <c r="AK28" i="33"/>
  <c r="AL10" i="33"/>
  <c r="AL11" i="33"/>
  <c r="AL17" i="33"/>
  <c r="AL18" i="33"/>
  <c r="AL19" i="33"/>
  <c r="AL20" i="33"/>
  <c r="AL21" i="33"/>
  <c r="AL22" i="33"/>
  <c r="AL24" i="33"/>
  <c r="AL25" i="33"/>
  <c r="AL26" i="33"/>
  <c r="AL27" i="33"/>
  <c r="AN9" i="33"/>
  <c r="AN10" i="33"/>
  <c r="AN11" i="33"/>
  <c r="AN17" i="33"/>
  <c r="AN18" i="33"/>
  <c r="AN19" i="33"/>
  <c r="AN20" i="33"/>
  <c r="AN21" i="33"/>
  <c r="AN22" i="33"/>
  <c r="AN23" i="33"/>
  <c r="AN24" i="33"/>
  <c r="AN25" i="33"/>
  <c r="AN26" i="33"/>
  <c r="AN27" i="33"/>
  <c r="AN28" i="33"/>
  <c r="AN8" i="33"/>
  <c r="AJ10" i="33"/>
  <c r="AJ11" i="33"/>
  <c r="AJ17" i="33"/>
  <c r="AJ19" i="33"/>
  <c r="AJ20" i="33"/>
  <c r="AJ21" i="33"/>
  <c r="AJ22" i="33"/>
  <c r="AJ24" i="33"/>
  <c r="AJ25" i="33"/>
  <c r="AJ26" i="33"/>
  <c r="AJ27" i="33"/>
  <c r="AJ28" i="33"/>
  <c r="AO10" i="33"/>
  <c r="AO11" i="33"/>
  <c r="AO17" i="33"/>
  <c r="AO19" i="33"/>
  <c r="AO20" i="33"/>
  <c r="AO21" i="33"/>
  <c r="AO22" i="33"/>
  <c r="AO24" i="33"/>
  <c r="AO25" i="33"/>
  <c r="AO26" i="33"/>
  <c r="AO27" i="33"/>
  <c r="AM10" i="33"/>
  <c r="AM11" i="33"/>
  <c r="AM17" i="33"/>
  <c r="AM19" i="33"/>
  <c r="AM20" i="33"/>
  <c r="AM21" i="33"/>
  <c r="AM22" i="33"/>
  <c r="AM24" i="33"/>
  <c r="AM25" i="33"/>
  <c r="AM26" i="33"/>
  <c r="AM27" i="33"/>
  <c r="J188" i="33"/>
  <c r="I188" i="33"/>
  <c r="H188" i="33"/>
  <c r="J185" i="33"/>
  <c r="I185" i="33"/>
  <c r="H185" i="33"/>
  <c r="J181" i="33"/>
  <c r="J174" i="33" s="1"/>
  <c r="I181" i="33"/>
  <c r="I174" i="33" s="1"/>
  <c r="H181" i="33"/>
  <c r="H174" i="33" s="1"/>
  <c r="J173" i="33"/>
  <c r="I173" i="33"/>
  <c r="H173" i="33"/>
  <c r="K171" i="33"/>
  <c r="J170" i="33"/>
  <c r="I170" i="33"/>
  <c r="H170" i="33"/>
  <c r="K168" i="33"/>
  <c r="K167" i="33"/>
  <c r="K165" i="33"/>
  <c r="K164" i="33"/>
  <c r="J162" i="33"/>
  <c r="I162" i="33"/>
  <c r="H162" i="33"/>
  <c r="K160" i="33"/>
  <c r="J159" i="33"/>
  <c r="I159" i="33"/>
  <c r="H159" i="33"/>
  <c r="K157" i="33"/>
  <c r="K156" i="33"/>
  <c r="K154" i="33"/>
  <c r="K153" i="33"/>
  <c r="J151" i="33"/>
  <c r="I151" i="33"/>
  <c r="H151" i="33"/>
  <c r="K149" i="33"/>
  <c r="J148" i="33"/>
  <c r="I148" i="33"/>
  <c r="H148" i="33"/>
  <c r="H141" i="33" s="1"/>
  <c r="K146" i="33"/>
  <c r="K143" i="33"/>
  <c r="K142" i="33"/>
  <c r="J139" i="33"/>
  <c r="I139" i="33"/>
  <c r="H139" i="33"/>
  <c r="K138" i="33"/>
  <c r="K137" i="33"/>
  <c r="J136" i="33"/>
  <c r="I136" i="33"/>
  <c r="H136" i="33"/>
  <c r="J135" i="33"/>
  <c r="I135" i="33"/>
  <c r="H135" i="33"/>
  <c r="K133" i="33"/>
  <c r="J132" i="33"/>
  <c r="K132" i="33" s="1"/>
  <c r="I132" i="33"/>
  <c r="H132" i="33"/>
  <c r="K131" i="33"/>
  <c r="K130" i="33"/>
  <c r="K129" i="33"/>
  <c r="K128" i="33"/>
  <c r="K127" i="33"/>
  <c r="K126" i="33"/>
  <c r="J124" i="33"/>
  <c r="I124" i="33"/>
  <c r="H124" i="33"/>
  <c r="K123" i="33"/>
  <c r="K122" i="33"/>
  <c r="K121" i="33"/>
  <c r="J120" i="33"/>
  <c r="I120" i="33"/>
  <c r="H120" i="33"/>
  <c r="J119" i="33"/>
  <c r="I119" i="33"/>
  <c r="H119" i="33"/>
  <c r="K117" i="33"/>
  <c r="J116" i="33"/>
  <c r="I116" i="33"/>
  <c r="H116" i="33"/>
  <c r="K115" i="33"/>
  <c r="K114" i="33"/>
  <c r="K113" i="33"/>
  <c r="K112" i="33"/>
  <c r="K111" i="33"/>
  <c r="K110" i="33"/>
  <c r="K108" i="33"/>
  <c r="K107" i="33"/>
  <c r="J105" i="33"/>
  <c r="I105" i="33"/>
  <c r="J104" i="33"/>
  <c r="I104" i="33"/>
  <c r="K104" i="33" s="1"/>
  <c r="H104" i="33"/>
  <c r="K102" i="33"/>
  <c r="J101" i="33"/>
  <c r="I101" i="33"/>
  <c r="H101" i="33"/>
  <c r="K99" i="33"/>
  <c r="K98" i="33"/>
  <c r="K97" i="33"/>
  <c r="K96" i="33"/>
  <c r="K95" i="33"/>
  <c r="J54" i="33"/>
  <c r="I54" i="33"/>
  <c r="H54" i="33"/>
  <c r="K53" i="33"/>
  <c r="J50" i="33"/>
  <c r="I50" i="33"/>
  <c r="H50" i="33"/>
  <c r="J49" i="33"/>
  <c r="I49" i="33"/>
  <c r="H49" i="33"/>
  <c r="K47" i="33"/>
  <c r="J46" i="33"/>
  <c r="I46" i="33"/>
  <c r="H46" i="33"/>
  <c r="K45" i="33"/>
  <c r="K44" i="33"/>
  <c r="K43" i="33"/>
  <c r="K42" i="33"/>
  <c r="K41" i="33"/>
  <c r="K40" i="33"/>
  <c r="K28" i="33"/>
  <c r="K27" i="33"/>
  <c r="K26" i="33"/>
  <c r="K25" i="33"/>
  <c r="K24" i="33"/>
  <c r="J23" i="33"/>
  <c r="I23" i="33"/>
  <c r="H23" i="33"/>
  <c r="K22" i="33"/>
  <c r="K21" i="33"/>
  <c r="K20" i="33"/>
  <c r="K19" i="33"/>
  <c r="K18" i="33"/>
  <c r="K17" i="33"/>
  <c r="K11" i="33"/>
  <c r="K10" i="33"/>
  <c r="J9" i="33"/>
  <c r="I9" i="33"/>
  <c r="I8" i="33" s="1"/>
  <c r="H9" i="33"/>
  <c r="H8" i="33"/>
  <c r="M44" i="40"/>
  <c r="E23" i="40"/>
  <c r="F17" i="40" s="1"/>
  <c r="D23" i="40"/>
  <c r="C23" i="40"/>
  <c r="G8" i="40"/>
  <c r="E10" i="34"/>
  <c r="E9" i="34"/>
  <c r="D10" i="34"/>
  <c r="D9" i="34"/>
  <c r="C10" i="34"/>
  <c r="C9" i="34"/>
  <c r="M34" i="34"/>
  <c r="M33" i="34"/>
  <c r="M31" i="34"/>
  <c r="K24" i="34"/>
  <c r="K27" i="34"/>
  <c r="K26" i="34"/>
  <c r="K25" i="34"/>
  <c r="L17" i="40"/>
  <c r="K17" i="40"/>
  <c r="M16" i="40"/>
  <c r="L16" i="40"/>
  <c r="K16" i="40"/>
  <c r="J47" i="40"/>
  <c r="J46" i="40"/>
  <c r="J45" i="40"/>
  <c r="J42" i="40"/>
  <c r="J40" i="40"/>
  <c r="J39" i="40"/>
  <c r="J38" i="40"/>
  <c r="I37" i="40"/>
  <c r="J37" i="40" s="1"/>
  <c r="H37" i="40"/>
  <c r="H8" i="40" s="1"/>
  <c r="G37" i="40"/>
  <c r="J36" i="40"/>
  <c r="J35" i="40"/>
  <c r="J34" i="40"/>
  <c r="J33" i="40"/>
  <c r="J32" i="40"/>
  <c r="J31" i="40"/>
  <c r="I31" i="40"/>
  <c r="H31" i="40"/>
  <c r="G31" i="40"/>
  <c r="J30" i="40"/>
  <c r="J28" i="40"/>
  <c r="J26" i="40"/>
  <c r="J25" i="40"/>
  <c r="J24" i="40"/>
  <c r="J23" i="40"/>
  <c r="J22" i="40"/>
  <c r="J21" i="40"/>
  <c r="J20" i="40"/>
  <c r="J17" i="40"/>
  <c r="J16" i="40"/>
  <c r="J15" i="40"/>
  <c r="J14" i="40"/>
  <c r="J13" i="40"/>
  <c r="J12" i="40"/>
  <c r="I11" i="40"/>
  <c r="J11" i="40" s="1"/>
  <c r="H11" i="40"/>
  <c r="G11" i="40"/>
  <c r="I10" i="40"/>
  <c r="G10" i="40"/>
  <c r="I9" i="40"/>
  <c r="J9" i="40" s="1"/>
  <c r="H9" i="40"/>
  <c r="G9" i="40"/>
  <c r="I8" i="40"/>
  <c r="J8" i="40" s="1"/>
  <c r="M47" i="40"/>
  <c r="M46" i="40"/>
  <c r="L46" i="40"/>
  <c r="M45" i="40"/>
  <c r="L45" i="40"/>
  <c r="M42" i="40"/>
  <c r="L42" i="40"/>
  <c r="K42" i="40"/>
  <c r="F42" i="40"/>
  <c r="M40" i="40"/>
  <c r="L40" i="40"/>
  <c r="K40" i="40"/>
  <c r="F40" i="40"/>
  <c r="M39" i="40"/>
  <c r="L39" i="40"/>
  <c r="K39" i="40"/>
  <c r="F39" i="40"/>
  <c r="M38" i="40"/>
  <c r="L38" i="40"/>
  <c r="K38" i="40"/>
  <c r="F38" i="40"/>
  <c r="E37" i="40"/>
  <c r="E10" i="40" s="1"/>
  <c r="D37" i="40"/>
  <c r="D10" i="40" s="1"/>
  <c r="C37" i="40"/>
  <c r="K37" i="40" s="1"/>
  <c r="M36" i="40"/>
  <c r="L36" i="40"/>
  <c r="F36" i="40"/>
  <c r="M35" i="40"/>
  <c r="L35" i="40"/>
  <c r="F35" i="40"/>
  <c r="M34" i="40"/>
  <c r="L34" i="40"/>
  <c r="F34" i="40"/>
  <c r="F33" i="40"/>
  <c r="F32" i="40"/>
  <c r="E31" i="40"/>
  <c r="D31" i="40"/>
  <c r="C31" i="40"/>
  <c r="M30" i="40"/>
  <c r="L30" i="40"/>
  <c r="K30" i="40"/>
  <c r="F30" i="40"/>
  <c r="M28" i="40"/>
  <c r="L28" i="40"/>
  <c r="K28" i="40"/>
  <c r="F28" i="40"/>
  <c r="L26" i="40"/>
  <c r="K26" i="40"/>
  <c r="F26" i="40"/>
  <c r="M25" i="40"/>
  <c r="L25" i="40"/>
  <c r="K25" i="40"/>
  <c r="F25" i="40"/>
  <c r="M24" i="40"/>
  <c r="L24" i="40"/>
  <c r="K24" i="40"/>
  <c r="F24" i="40"/>
  <c r="L23" i="40"/>
  <c r="K23" i="40"/>
  <c r="M22" i="40"/>
  <c r="L22" i="40"/>
  <c r="K22" i="40"/>
  <c r="F22" i="40"/>
  <c r="M21" i="40"/>
  <c r="L21" i="40"/>
  <c r="K21" i="40"/>
  <c r="F21" i="40"/>
  <c r="M20" i="40"/>
  <c r="L20" i="40"/>
  <c r="K20" i="40"/>
  <c r="F20" i="40"/>
  <c r="F16" i="40"/>
  <c r="M15" i="40"/>
  <c r="L15" i="40"/>
  <c r="K15" i="40"/>
  <c r="F15" i="40"/>
  <c r="M14" i="40"/>
  <c r="L14" i="40"/>
  <c r="K14" i="40"/>
  <c r="F14" i="40"/>
  <c r="M13" i="40"/>
  <c r="L13" i="40"/>
  <c r="K13" i="40"/>
  <c r="F13" i="40"/>
  <c r="M12" i="40"/>
  <c r="L12" i="40"/>
  <c r="K12" i="40"/>
  <c r="F12" i="40"/>
  <c r="E11" i="40"/>
  <c r="M11" i="40" s="1"/>
  <c r="D11" i="40"/>
  <c r="C11" i="40"/>
  <c r="K11" i="40" s="1"/>
  <c r="K159" i="33" l="1"/>
  <c r="K174" i="33"/>
  <c r="K188" i="33"/>
  <c r="H152" i="33"/>
  <c r="K139" i="33"/>
  <c r="H125" i="33"/>
  <c r="K135" i="33"/>
  <c r="H39" i="33"/>
  <c r="K148" i="33"/>
  <c r="K46" i="33"/>
  <c r="H163" i="33"/>
  <c r="K101" i="33"/>
  <c r="H140" i="33"/>
  <c r="K173" i="33"/>
  <c r="J8" i="33"/>
  <c r="I94" i="33"/>
  <c r="K105" i="33"/>
  <c r="K136" i="33"/>
  <c r="K162" i="33"/>
  <c r="K50" i="33"/>
  <c r="J94" i="33"/>
  <c r="H94" i="33"/>
  <c r="K119" i="33"/>
  <c r="I125" i="33"/>
  <c r="K116" i="33"/>
  <c r="K9" i="33"/>
  <c r="K49" i="33"/>
  <c r="K120" i="33"/>
  <c r="K124" i="33"/>
  <c r="I141" i="33"/>
  <c r="J152" i="33"/>
  <c r="I152" i="33"/>
  <c r="I163" i="33"/>
  <c r="K151" i="33"/>
  <c r="K185" i="33"/>
  <c r="I39" i="33"/>
  <c r="K54" i="33"/>
  <c r="J125" i="33"/>
  <c r="J141" i="33"/>
  <c r="J163" i="33"/>
  <c r="K170" i="33"/>
  <c r="J39" i="33"/>
  <c r="K181" i="33"/>
  <c r="C10" i="40"/>
  <c r="K10" i="40" s="1"/>
  <c r="D9" i="40"/>
  <c r="F23" i="40"/>
  <c r="M23" i="40"/>
  <c r="E9" i="40"/>
  <c r="C8" i="40"/>
  <c r="C9" i="40"/>
  <c r="K9" i="40" s="1"/>
  <c r="H10" i="40"/>
  <c r="J10" i="40" s="1"/>
  <c r="L10" i="40"/>
  <c r="L37" i="40"/>
  <c r="L31" i="40"/>
  <c r="F37" i="40"/>
  <c r="M31" i="40"/>
  <c r="E8" i="40"/>
  <c r="K31" i="40"/>
  <c r="D8" i="40"/>
  <c r="L8" i="40" s="1"/>
  <c r="F31" i="40"/>
  <c r="F11" i="40"/>
  <c r="L11" i="40"/>
  <c r="M37" i="40"/>
  <c r="H38" i="33" l="1"/>
  <c r="H37" i="33" s="1"/>
  <c r="K163" i="33"/>
  <c r="J140" i="33"/>
  <c r="K125" i="33"/>
  <c r="I38" i="33"/>
  <c r="K94" i="33"/>
  <c r="I140" i="33"/>
  <c r="K8" i="33"/>
  <c r="K141" i="33"/>
  <c r="K152" i="33"/>
  <c r="K109" i="33"/>
  <c r="J38" i="33"/>
  <c r="K39" i="33"/>
  <c r="F8" i="40"/>
  <c r="M8" i="40"/>
  <c r="L9" i="40"/>
  <c r="K8" i="40"/>
  <c r="M9" i="40"/>
  <c r="F9" i="40"/>
  <c r="F10" i="40"/>
  <c r="M10" i="40"/>
  <c r="I37" i="33" l="1"/>
  <c r="J37" i="33"/>
  <c r="K38" i="33"/>
  <c r="E8" i="34"/>
  <c r="M8" i="34" s="1"/>
  <c r="D8" i="34"/>
  <c r="L8" i="34" s="1"/>
  <c r="C8" i="34"/>
  <c r="K8" i="34" s="1"/>
  <c r="J39" i="34"/>
  <c r="J38" i="34"/>
  <c r="J37" i="34"/>
  <c r="J36" i="34"/>
  <c r="J32" i="34"/>
  <c r="J30" i="34"/>
  <c r="J29" i="34"/>
  <c r="J28" i="34"/>
  <c r="J27" i="34"/>
  <c r="J26" i="34"/>
  <c r="J25" i="34"/>
  <c r="J24" i="34"/>
  <c r="J23" i="34"/>
  <c r="J22" i="34"/>
  <c r="J21" i="34"/>
  <c r="J20" i="34"/>
  <c r="J19" i="34"/>
  <c r="J18" i="34"/>
  <c r="J17" i="34"/>
  <c r="J16" i="34"/>
  <c r="J15" i="34"/>
  <c r="J14" i="34"/>
  <c r="J13" i="34"/>
  <c r="J12" i="34"/>
  <c r="J11" i="34"/>
  <c r="J10" i="34"/>
  <c r="J9" i="34"/>
  <c r="J8" i="34"/>
  <c r="M39" i="34"/>
  <c r="L39" i="34"/>
  <c r="M38" i="34"/>
  <c r="L38" i="34"/>
  <c r="M37" i="34"/>
  <c r="L37" i="34"/>
  <c r="M36" i="34"/>
  <c r="L36" i="34"/>
  <c r="M35" i="34"/>
  <c r="M32" i="34"/>
  <c r="L32" i="34"/>
  <c r="K32" i="34"/>
  <c r="F32" i="34"/>
  <c r="M30" i="34"/>
  <c r="L30" i="34"/>
  <c r="K30" i="34"/>
  <c r="F30" i="34"/>
  <c r="M29" i="34"/>
  <c r="L29" i="34"/>
  <c r="K29" i="34"/>
  <c r="M28" i="34"/>
  <c r="L28" i="34"/>
  <c r="K28" i="34"/>
  <c r="F28" i="34"/>
  <c r="M27" i="34"/>
  <c r="L27" i="34"/>
  <c r="F27" i="34"/>
  <c r="M26" i="34"/>
  <c r="L26" i="34"/>
  <c r="F26" i="34"/>
  <c r="M25" i="34"/>
  <c r="L25" i="34"/>
  <c r="F25" i="34"/>
  <c r="M24" i="34"/>
  <c r="L24" i="34"/>
  <c r="F24" i="34"/>
  <c r="L23" i="34"/>
  <c r="K23" i="34"/>
  <c r="F23" i="34"/>
  <c r="M22" i="34"/>
  <c r="L22" i="34"/>
  <c r="K22" i="34"/>
  <c r="F22" i="34"/>
  <c r="M21" i="34"/>
  <c r="L21" i="34"/>
  <c r="K21" i="34"/>
  <c r="F21" i="34"/>
  <c r="M20" i="34"/>
  <c r="L20" i="34"/>
  <c r="K20" i="34"/>
  <c r="F20" i="34"/>
  <c r="M19" i="34"/>
  <c r="L19" i="34"/>
  <c r="K19" i="34"/>
  <c r="F19" i="34"/>
  <c r="M18" i="34"/>
  <c r="L18" i="34"/>
  <c r="K18" i="34"/>
  <c r="F18" i="34"/>
  <c r="M17" i="34"/>
  <c r="L17" i="34"/>
  <c r="K17" i="34"/>
  <c r="F17" i="34"/>
  <c r="M16" i="34"/>
  <c r="L16" i="34"/>
  <c r="K16" i="34"/>
  <c r="F16" i="34"/>
  <c r="M15" i="34"/>
  <c r="L15" i="34"/>
  <c r="K15" i="34"/>
  <c r="F15" i="34"/>
  <c r="M14" i="34"/>
  <c r="L14" i="34"/>
  <c r="K14" i="34"/>
  <c r="F14" i="34"/>
  <c r="M13" i="34"/>
  <c r="L13" i="34"/>
  <c r="K13" i="34"/>
  <c r="F13" i="34"/>
  <c r="M12" i="34"/>
  <c r="L12" i="34"/>
  <c r="K12" i="34"/>
  <c r="F12" i="34"/>
  <c r="M11" i="34"/>
  <c r="L11" i="34"/>
  <c r="K11" i="34"/>
  <c r="F11" i="34"/>
  <c r="M10" i="34"/>
  <c r="L10" i="34"/>
  <c r="K10" i="34"/>
  <c r="F10" i="34"/>
  <c r="M9" i="34"/>
  <c r="L9" i="34"/>
  <c r="K9" i="34"/>
  <c r="F9" i="34"/>
  <c r="G74" i="30"/>
  <c r="G73" i="30"/>
  <c r="G71" i="30"/>
  <c r="G70" i="30"/>
  <c r="G69" i="30"/>
  <c r="G68" i="30"/>
  <c r="G67" i="30"/>
  <c r="G66" i="30"/>
  <c r="G64" i="30"/>
  <c r="G63" i="30"/>
  <c r="G61" i="30"/>
  <c r="G60" i="30"/>
  <c r="G59" i="30"/>
  <c r="G58" i="30"/>
  <c r="G57" i="30"/>
  <c r="G56" i="30"/>
  <c r="G55" i="30"/>
  <c r="G54" i="30"/>
  <c r="G53" i="30"/>
  <c r="G52" i="30"/>
  <c r="G51" i="30"/>
  <c r="G50" i="30"/>
  <c r="G49" i="30"/>
  <c r="G48" i="30"/>
  <c r="G47" i="30"/>
  <c r="G46" i="30"/>
  <c r="G45" i="30"/>
  <c r="G44" i="30"/>
  <c r="G43" i="30"/>
  <c r="G42" i="30"/>
  <c r="G41" i="30"/>
  <c r="G40" i="30"/>
  <c r="G39" i="30"/>
  <c r="G38" i="30"/>
  <c r="G37" i="30"/>
  <c r="G36" i="30"/>
  <c r="G35" i="30"/>
  <c r="G34" i="30"/>
  <c r="G33" i="30"/>
  <c r="G26" i="30"/>
  <c r="G25" i="30"/>
  <c r="G24" i="30"/>
  <c r="G20" i="30"/>
  <c r="G19" i="30"/>
  <c r="G18" i="30"/>
  <c r="G17" i="30"/>
  <c r="G16" i="30"/>
  <c r="G15" i="30"/>
  <c r="G14" i="30"/>
  <c r="G13" i="30"/>
  <c r="G12" i="30"/>
  <c r="G11" i="30"/>
  <c r="G10" i="30"/>
  <c r="G9" i="30"/>
  <c r="G27" i="30"/>
  <c r="Q72" i="30"/>
  <c r="L72" i="30"/>
  <c r="K37" i="33" l="1"/>
  <c r="F8" i="34"/>
  <c r="L71" i="30" l="1"/>
  <c r="L70" i="30"/>
  <c r="L69" i="30"/>
  <c r="L68" i="30"/>
  <c r="L67" i="30"/>
  <c r="L66" i="30"/>
  <c r="L65" i="30"/>
  <c r="L64" i="30"/>
  <c r="L63" i="30"/>
  <c r="L62" i="30"/>
  <c r="L61" i="30"/>
  <c r="L60" i="30"/>
  <c r="L59" i="30"/>
  <c r="L58" i="30"/>
  <c r="L57" i="30"/>
  <c r="L56" i="30"/>
  <c r="L55" i="30"/>
  <c r="L54" i="30"/>
  <c r="L53" i="30"/>
  <c r="L52" i="30"/>
  <c r="L51" i="30"/>
  <c r="L50" i="30"/>
  <c r="L48" i="30"/>
  <c r="L46" i="30"/>
  <c r="L45" i="30"/>
  <c r="L43" i="30"/>
  <c r="L42" i="30"/>
  <c r="L38" i="30"/>
  <c r="L37" i="30"/>
  <c r="L35" i="30"/>
  <c r="L34" i="30"/>
  <c r="L33" i="30"/>
  <c r="K27" i="30"/>
  <c r="J27" i="30"/>
  <c r="I27" i="30"/>
  <c r="L26" i="30"/>
  <c r="L25" i="30"/>
  <c r="L24" i="30"/>
  <c r="L20" i="30"/>
  <c r="L19" i="30"/>
  <c r="L18" i="30"/>
  <c r="L17" i="30"/>
  <c r="L16" i="30"/>
  <c r="L15" i="30"/>
  <c r="L14" i="30"/>
  <c r="L13" i="30"/>
  <c r="L12" i="30"/>
  <c r="L10" i="30"/>
  <c r="K9" i="30"/>
  <c r="J9" i="30"/>
  <c r="I9" i="30"/>
  <c r="F94" i="39"/>
  <c r="F93" i="39"/>
  <c r="F90" i="39"/>
  <c r="F91" i="39"/>
  <c r="F27" i="39"/>
  <c r="F26" i="39"/>
  <c r="F25" i="39"/>
  <c r="F24" i="39"/>
  <c r="F23" i="39"/>
  <c r="F22" i="39"/>
  <c r="F19" i="29"/>
  <c r="E19" i="29"/>
  <c r="D19" i="29"/>
  <c r="F117" i="39"/>
  <c r="F116" i="39"/>
  <c r="F115" i="39"/>
  <c r="F114" i="39"/>
  <c r="F113" i="39"/>
  <c r="F112" i="39"/>
  <c r="F111" i="39"/>
  <c r="F110" i="39"/>
  <c r="F109" i="39"/>
  <c r="F108" i="39"/>
  <c r="F107" i="39"/>
  <c r="F106" i="39"/>
  <c r="F105" i="39"/>
  <c r="F104" i="39"/>
  <c r="F103" i="39"/>
  <c r="F102" i="39"/>
  <c r="F101" i="39"/>
  <c r="F100" i="39"/>
  <c r="F99" i="39"/>
  <c r="F98" i="39"/>
  <c r="F97" i="39"/>
  <c r="F96" i="39"/>
  <c r="F95" i="39"/>
  <c r="F92" i="39"/>
  <c r="F89" i="39"/>
  <c r="F88" i="39"/>
  <c r="F87" i="39"/>
  <c r="F86" i="39"/>
  <c r="F85" i="39"/>
  <c r="F84" i="39"/>
  <c r="F83" i="39"/>
  <c r="F82" i="39"/>
  <c r="F81" i="39"/>
  <c r="F80" i="39"/>
  <c r="F79" i="39"/>
  <c r="F78" i="39"/>
  <c r="F77" i="39"/>
  <c r="F76" i="39"/>
  <c r="F75" i="39"/>
  <c r="F74" i="39"/>
  <c r="F73" i="39"/>
  <c r="F72" i="39"/>
  <c r="F71" i="39"/>
  <c r="F70" i="39"/>
  <c r="F69" i="39"/>
  <c r="F68" i="39"/>
  <c r="F67" i="39"/>
  <c r="F66" i="39"/>
  <c r="F65" i="39"/>
  <c r="F64" i="39"/>
  <c r="F63" i="39"/>
  <c r="F62" i="39"/>
  <c r="F61" i="39"/>
  <c r="F60" i="39"/>
  <c r="F59" i="39"/>
  <c r="F58" i="39"/>
  <c r="F57" i="39"/>
  <c r="F56" i="39"/>
  <c r="F55" i="39"/>
  <c r="F54" i="39"/>
  <c r="F53" i="39"/>
  <c r="F52" i="39"/>
  <c r="F51" i="39"/>
  <c r="F50" i="39"/>
  <c r="F49" i="39"/>
  <c r="F48" i="39"/>
  <c r="F47" i="39"/>
  <c r="F46" i="39"/>
  <c r="F45" i="39"/>
  <c r="F44" i="39"/>
  <c r="F43" i="39"/>
  <c r="F42" i="39"/>
  <c r="F41" i="39"/>
  <c r="F40" i="39"/>
  <c r="F39" i="39"/>
  <c r="F38" i="39"/>
  <c r="F37" i="39"/>
  <c r="F36" i="39"/>
  <c r="F35" i="39"/>
  <c r="F34" i="39"/>
  <c r="F33" i="39"/>
  <c r="F32" i="39"/>
  <c r="F31" i="39"/>
  <c r="F30" i="39"/>
  <c r="F29" i="39"/>
  <c r="F28" i="39"/>
  <c r="F21" i="39"/>
  <c r="F20" i="39"/>
  <c r="F19" i="39"/>
  <c r="F18" i="39"/>
  <c r="F17" i="39"/>
  <c r="F16" i="39"/>
  <c r="F15" i="39"/>
  <c r="F14" i="39"/>
  <c r="F13" i="39"/>
  <c r="F12" i="39"/>
  <c r="F11" i="39"/>
  <c r="F10" i="39"/>
  <c r="F9" i="39"/>
  <c r="F8" i="39"/>
  <c r="CH16" i="41"/>
  <c r="CG14" i="41"/>
  <c r="CF14" i="41"/>
  <c r="CE14" i="41"/>
  <c r="CH13" i="41"/>
  <c r="CH9" i="41"/>
  <c r="CH36" i="41"/>
  <c r="CH27" i="41"/>
  <c r="CH24" i="41"/>
  <c r="CH20" i="41"/>
  <c r="F192" i="29"/>
  <c r="E192" i="29"/>
  <c r="D192" i="29"/>
  <c r="G197" i="29"/>
  <c r="F195" i="29"/>
  <c r="E195" i="29"/>
  <c r="D195" i="29"/>
  <c r="CD14" i="41"/>
  <c r="CD13" i="41"/>
  <c r="CD25" i="41"/>
  <c r="CD24" i="41"/>
  <c r="G184" i="29"/>
  <c r="G187" i="29"/>
  <c r="CH14" i="41" l="1"/>
  <c r="L9" i="30"/>
  <c r="J8" i="30"/>
  <c r="I8" i="30"/>
  <c r="M72" i="30" s="1"/>
  <c r="L27" i="30"/>
  <c r="K8" i="30"/>
  <c r="M47" i="30" l="1"/>
  <c r="M49" i="30"/>
  <c r="M40" i="30"/>
  <c r="M44" i="30"/>
  <c r="L8" i="30"/>
  <c r="M39" i="30"/>
  <c r="M41" i="30"/>
  <c r="M36" i="30"/>
  <c r="M66" i="30"/>
  <c r="M60" i="30"/>
  <c r="M54" i="30"/>
  <c r="M46" i="30"/>
  <c r="M35" i="30"/>
  <c r="M29" i="30"/>
  <c r="M22" i="30"/>
  <c r="M16" i="30"/>
  <c r="M10" i="30"/>
  <c r="M62" i="30"/>
  <c r="M38" i="30"/>
  <c r="M31" i="30"/>
  <c r="M37" i="30"/>
  <c r="M71" i="30"/>
  <c r="M65" i="30"/>
  <c r="M59" i="30"/>
  <c r="M53" i="30"/>
  <c r="M45" i="30"/>
  <c r="M34" i="30"/>
  <c r="M28" i="30"/>
  <c r="M21" i="30"/>
  <c r="M15" i="30"/>
  <c r="M50" i="30"/>
  <c r="M24" i="30"/>
  <c r="M61" i="30"/>
  <c r="M55" i="30"/>
  <c r="M30" i="30"/>
  <c r="M17" i="30"/>
  <c r="M70" i="30"/>
  <c r="M64" i="30"/>
  <c r="M58" i="30"/>
  <c r="M52" i="30"/>
  <c r="M43" i="30"/>
  <c r="M33" i="30"/>
  <c r="M26" i="30"/>
  <c r="M20" i="30"/>
  <c r="M14" i="30"/>
  <c r="M68" i="30"/>
  <c r="M18" i="30"/>
  <c r="M67" i="30"/>
  <c r="M69" i="30"/>
  <c r="M63" i="30"/>
  <c r="M57" i="30"/>
  <c r="M51" i="30"/>
  <c r="M42" i="30"/>
  <c r="M32" i="30"/>
  <c r="M25" i="30"/>
  <c r="M19" i="30"/>
  <c r="M13" i="30"/>
  <c r="M56" i="30"/>
  <c r="M12" i="30"/>
  <c r="M48" i="30"/>
  <c r="M23" i="30"/>
  <c r="M11" i="30"/>
  <c r="F176" i="29"/>
  <c r="E176" i="29"/>
  <c r="D176" i="29"/>
  <c r="BR27" i="41"/>
  <c r="BR25" i="41"/>
  <c r="BR24" i="41"/>
  <c r="BR42" i="41"/>
  <c r="BQ12" i="41"/>
  <c r="BQ15" i="41" s="1"/>
  <c r="BP12" i="41"/>
  <c r="BO12" i="41"/>
  <c r="BO15" i="41" s="1"/>
  <c r="BR34" i="41"/>
  <c r="F162" i="29"/>
  <c r="E162" i="29"/>
  <c r="D162" i="29"/>
  <c r="F158" i="29"/>
  <c r="G158" i="29" s="1"/>
  <c r="E158" i="29"/>
  <c r="D158" i="29"/>
  <c r="G161" i="29"/>
  <c r="G157" i="29"/>
  <c r="F155" i="29"/>
  <c r="F154" i="29" s="1"/>
  <c r="E155" i="29"/>
  <c r="D155" i="29"/>
  <c r="D154" i="29" s="1"/>
  <c r="F156" i="29"/>
  <c r="E156" i="29"/>
  <c r="D156" i="29"/>
  <c r="G164" i="29"/>
  <c r="G160" i="29"/>
  <c r="BN19" i="41"/>
  <c r="F147" i="29"/>
  <c r="E147" i="29"/>
  <c r="D147" i="29"/>
  <c r="BE44" i="41"/>
  <c r="BE41" i="41" s="1"/>
  <c r="BD44" i="41"/>
  <c r="BD41" i="41" s="1"/>
  <c r="BC44" i="41"/>
  <c r="BC41" i="41" s="1"/>
  <c r="BE40" i="41"/>
  <c r="BD40" i="41"/>
  <c r="BC40" i="41"/>
  <c r="BE37" i="41"/>
  <c r="BD37" i="41"/>
  <c r="BD30" i="41" s="1"/>
  <c r="BC37" i="41"/>
  <c r="BF36" i="41"/>
  <c r="BE29" i="41"/>
  <c r="BD29" i="41"/>
  <c r="BC29" i="41"/>
  <c r="BC19" i="41" s="1"/>
  <c r="BE26" i="41"/>
  <c r="BE19" i="41" s="1"/>
  <c r="BD26" i="41"/>
  <c r="BC26" i="41"/>
  <c r="BF19" i="41"/>
  <c r="BE18" i="41"/>
  <c r="BD18" i="41"/>
  <c r="BC18" i="41"/>
  <c r="BE15" i="41"/>
  <c r="BD15" i="41"/>
  <c r="BC15" i="41"/>
  <c r="BF14" i="41"/>
  <c r="AX56" i="41"/>
  <c r="BB14" i="41"/>
  <c r="F120" i="29"/>
  <c r="E120" i="29"/>
  <c r="D120" i="29"/>
  <c r="F111" i="29"/>
  <c r="F109" i="29" s="1"/>
  <c r="E111" i="29"/>
  <c r="E109" i="29" s="1"/>
  <c r="D111" i="29"/>
  <c r="D109" i="29" s="1"/>
  <c r="AS14" i="41"/>
  <c r="AS15" i="41" s="1"/>
  <c r="AR14" i="41"/>
  <c r="AQ14" i="41"/>
  <c r="AQ15" i="41" s="1"/>
  <c r="AT25" i="41"/>
  <c r="AT26" i="41" s="1"/>
  <c r="F102" i="29"/>
  <c r="F100" i="29" s="1"/>
  <c r="E102" i="29"/>
  <c r="E100" i="29" s="1"/>
  <c r="D102" i="29"/>
  <c r="D100" i="29" s="1"/>
  <c r="G101" i="29"/>
  <c r="F103" i="29"/>
  <c r="G103" i="29" s="1"/>
  <c r="E103" i="29"/>
  <c r="D103" i="29"/>
  <c r="G104" i="29"/>
  <c r="AO16" i="41"/>
  <c r="AN16" i="41"/>
  <c r="AN18" i="41" s="1"/>
  <c r="AM16" i="41"/>
  <c r="AM18" i="41" s="1"/>
  <c r="AO14" i="41"/>
  <c r="AN14" i="41"/>
  <c r="AM14" i="41"/>
  <c r="AO12" i="41"/>
  <c r="AN12" i="41"/>
  <c r="AM12" i="41"/>
  <c r="F93" i="29"/>
  <c r="G93" i="29" s="1"/>
  <c r="F92" i="29"/>
  <c r="F91" i="29" s="1"/>
  <c r="E93" i="29"/>
  <c r="E92" i="29"/>
  <c r="E91" i="29" s="1"/>
  <c r="D93" i="29"/>
  <c r="D92" i="29"/>
  <c r="D91" i="29" s="1"/>
  <c r="AH14" i="41"/>
  <c r="F75" i="29"/>
  <c r="F73" i="29" s="1"/>
  <c r="E75" i="29"/>
  <c r="D75" i="29"/>
  <c r="D73" i="29" s="1"/>
  <c r="G79" i="29"/>
  <c r="G81" i="29"/>
  <c r="F70" i="29"/>
  <c r="E70" i="29"/>
  <c r="G70" i="29" s="1"/>
  <c r="D70" i="29"/>
  <c r="F67" i="29"/>
  <c r="E67" i="29"/>
  <c r="D67" i="29"/>
  <c r="F66" i="29"/>
  <c r="F65" i="29"/>
  <c r="E66" i="29"/>
  <c r="E65" i="29"/>
  <c r="D66" i="29"/>
  <c r="D65" i="29"/>
  <c r="D64" i="29" s="1"/>
  <c r="G72" i="29"/>
  <c r="G30" i="29"/>
  <c r="G35" i="29"/>
  <c r="F34" i="29"/>
  <c r="E34" i="29"/>
  <c r="D34" i="29"/>
  <c r="G32" i="29"/>
  <c r="F31" i="29"/>
  <c r="E31" i="29"/>
  <c r="D31" i="29"/>
  <c r="F30" i="29"/>
  <c r="E30" i="29"/>
  <c r="D30" i="29"/>
  <c r="F29" i="29"/>
  <c r="E29" i="29"/>
  <c r="D29" i="29"/>
  <c r="F47" i="29"/>
  <c r="E47" i="29"/>
  <c r="E46" i="29" s="1"/>
  <c r="D47" i="29"/>
  <c r="D46" i="29" s="1"/>
  <c r="O15" i="41"/>
  <c r="F39" i="29"/>
  <c r="E39" i="29"/>
  <c r="D39" i="29"/>
  <c r="F38" i="29"/>
  <c r="E38" i="29"/>
  <c r="D38" i="29"/>
  <c r="D37" i="29" s="1"/>
  <c r="F43" i="29"/>
  <c r="E43" i="29"/>
  <c r="D43" i="29"/>
  <c r="F40" i="29"/>
  <c r="E40" i="29"/>
  <c r="D40" i="29"/>
  <c r="F25" i="29"/>
  <c r="E25" i="29"/>
  <c r="D25" i="29"/>
  <c r="F22" i="29"/>
  <c r="E22" i="29"/>
  <c r="D22" i="29"/>
  <c r="I10" i="41"/>
  <c r="H10" i="41"/>
  <c r="J10" i="41" s="1"/>
  <c r="G10" i="41"/>
  <c r="G15" i="41" s="1"/>
  <c r="G8" i="41" s="1"/>
  <c r="J32" i="41"/>
  <c r="E44" i="41"/>
  <c r="E41" i="41" s="1"/>
  <c r="D44" i="41"/>
  <c r="D41" i="41" s="1"/>
  <c r="C44" i="41"/>
  <c r="C41" i="41" s="1"/>
  <c r="E40" i="41"/>
  <c r="D40" i="41"/>
  <c r="C40" i="41"/>
  <c r="E37" i="41"/>
  <c r="D37" i="41"/>
  <c r="C37" i="41"/>
  <c r="E29" i="41"/>
  <c r="D29" i="41"/>
  <c r="C29" i="41"/>
  <c r="E26" i="41"/>
  <c r="D26" i="41"/>
  <c r="F26" i="41" s="1"/>
  <c r="C26" i="41"/>
  <c r="E18" i="41"/>
  <c r="D18" i="41"/>
  <c r="C18" i="41"/>
  <c r="E15" i="41"/>
  <c r="D15" i="41"/>
  <c r="C15" i="41"/>
  <c r="CK44" i="41"/>
  <c r="CK41" i="41" s="1"/>
  <c r="CJ44" i="41"/>
  <c r="CJ41" i="41" s="1"/>
  <c r="CI44" i="41"/>
  <c r="CI41" i="41" s="1"/>
  <c r="CG44" i="41"/>
  <c r="CG41" i="41" s="1"/>
  <c r="CF44" i="41"/>
  <c r="CF41" i="41" s="1"/>
  <c r="CE44" i="41"/>
  <c r="CC44" i="41"/>
  <c r="CC41" i="41" s="1"/>
  <c r="CB44" i="41"/>
  <c r="CB41" i="41" s="1"/>
  <c r="CA44" i="41"/>
  <c r="CA41" i="41" s="1"/>
  <c r="BY44" i="41"/>
  <c r="BX44" i="41"/>
  <c r="BX41" i="41" s="1"/>
  <c r="BW44" i="41"/>
  <c r="BU44" i="41"/>
  <c r="BU41" i="41" s="1"/>
  <c r="BT44" i="41"/>
  <c r="BT41" i="41" s="1"/>
  <c r="BS44" i="41"/>
  <c r="BS41" i="41" s="1"/>
  <c r="BQ44" i="41"/>
  <c r="BQ41" i="41" s="1"/>
  <c r="BP44" i="41"/>
  <c r="BP41" i="41" s="1"/>
  <c r="BO44" i="41"/>
  <c r="BO41" i="41" s="1"/>
  <c r="BM44" i="41"/>
  <c r="BM41" i="41" s="1"/>
  <c r="BL44" i="41"/>
  <c r="BL41" i="41" s="1"/>
  <c r="BK44" i="41"/>
  <c r="BK41" i="41" s="1"/>
  <c r="BI44" i="41"/>
  <c r="BI41" i="41" s="1"/>
  <c r="BH44" i="41"/>
  <c r="BH41" i="41" s="1"/>
  <c r="BG44" i="41"/>
  <c r="BG41" i="41" s="1"/>
  <c r="M44" i="41"/>
  <c r="M41" i="41" s="1"/>
  <c r="L44" i="41"/>
  <c r="L41" i="41" s="1"/>
  <c r="K44" i="41"/>
  <c r="K41" i="41" s="1"/>
  <c r="BA44" i="41"/>
  <c r="BA41" i="41" s="1"/>
  <c r="AZ44" i="41"/>
  <c r="AZ41" i="41" s="1"/>
  <c r="AY44" i="41"/>
  <c r="AY41" i="41" s="1"/>
  <c r="AW44" i="41"/>
  <c r="AW41" i="41" s="1"/>
  <c r="AV44" i="41"/>
  <c r="AV41" i="41" s="1"/>
  <c r="AU44" i="41"/>
  <c r="AU41" i="41" s="1"/>
  <c r="AS44" i="41"/>
  <c r="AS41" i="41" s="1"/>
  <c r="AR44" i="41"/>
  <c r="AR41" i="41" s="1"/>
  <c r="AQ44" i="41"/>
  <c r="AO44" i="41"/>
  <c r="AO41" i="41" s="1"/>
  <c r="AN44" i="41"/>
  <c r="AN41" i="41" s="1"/>
  <c r="AM44" i="41"/>
  <c r="AM41" i="41" s="1"/>
  <c r="AK44" i="41"/>
  <c r="AK41" i="41" s="1"/>
  <c r="AJ44" i="41"/>
  <c r="AJ41" i="41" s="1"/>
  <c r="AI44" i="41"/>
  <c r="AG44" i="41"/>
  <c r="AG41" i="41" s="1"/>
  <c r="AF44" i="41"/>
  <c r="AF41" i="41" s="1"/>
  <c r="AE44" i="41"/>
  <c r="AE41" i="41" s="1"/>
  <c r="AC44" i="41"/>
  <c r="AB44" i="41"/>
  <c r="AB41" i="41" s="1"/>
  <c r="AA44" i="41"/>
  <c r="Y44" i="41"/>
  <c r="Y41" i="41" s="1"/>
  <c r="X44" i="41"/>
  <c r="X41" i="41" s="1"/>
  <c r="W44" i="41"/>
  <c r="W41" i="41" s="1"/>
  <c r="U44" i="41"/>
  <c r="U41" i="41" s="1"/>
  <c r="T44" i="41"/>
  <c r="T41" i="41" s="1"/>
  <c r="S44" i="41"/>
  <c r="S41" i="41" s="1"/>
  <c r="Q44" i="41"/>
  <c r="Q41" i="41" s="1"/>
  <c r="P44" i="41"/>
  <c r="P41" i="41" s="1"/>
  <c r="O44" i="41"/>
  <c r="O41" i="41" s="1"/>
  <c r="I44" i="41"/>
  <c r="I41" i="41" s="1"/>
  <c r="H44" i="41"/>
  <c r="H41" i="41" s="1"/>
  <c r="G44" i="41"/>
  <c r="G41" i="41" s="1"/>
  <c r="CH42" i="41"/>
  <c r="F42" i="41"/>
  <c r="CE41" i="41"/>
  <c r="BY41" i="41"/>
  <c r="BW41" i="41"/>
  <c r="AQ41" i="41"/>
  <c r="AI41" i="41"/>
  <c r="AC41" i="41"/>
  <c r="AA41" i="41"/>
  <c r="CK40" i="41"/>
  <c r="CJ40" i="41"/>
  <c r="CI40" i="41"/>
  <c r="CG40" i="41"/>
  <c r="CF40" i="41"/>
  <c r="CE40" i="41"/>
  <c r="CC40" i="41"/>
  <c r="CB40" i="41"/>
  <c r="CA40" i="41"/>
  <c r="BY40" i="41"/>
  <c r="BX40" i="41"/>
  <c r="BW40" i="41"/>
  <c r="BU40" i="41"/>
  <c r="BT40" i="41"/>
  <c r="BS40" i="41"/>
  <c r="BQ40" i="41"/>
  <c r="BP40" i="41"/>
  <c r="BO40" i="41"/>
  <c r="BM40" i="41"/>
  <c r="BL40" i="41"/>
  <c r="BK40" i="41"/>
  <c r="BI40" i="41"/>
  <c r="BH40" i="41"/>
  <c r="BG40" i="41"/>
  <c r="M40" i="41"/>
  <c r="L40" i="41"/>
  <c r="K40" i="41"/>
  <c r="BA40" i="41"/>
  <c r="AZ40" i="41"/>
  <c r="AY40" i="41"/>
  <c r="AW40" i="41"/>
  <c r="AV40" i="41"/>
  <c r="AU40" i="41"/>
  <c r="AS40" i="41"/>
  <c r="AR40" i="41"/>
  <c r="AQ40" i="41"/>
  <c r="AO40" i="41"/>
  <c r="AN40" i="41"/>
  <c r="AM40" i="41"/>
  <c r="AT38" i="41"/>
  <c r="F38" i="41"/>
  <c r="CK37" i="41"/>
  <c r="CJ37" i="41"/>
  <c r="CI37" i="41"/>
  <c r="CG37" i="41"/>
  <c r="CF37" i="41"/>
  <c r="CE37" i="41"/>
  <c r="CC37" i="41"/>
  <c r="CB37" i="41"/>
  <c r="CA37" i="41"/>
  <c r="BY37" i="41"/>
  <c r="BX37" i="41"/>
  <c r="BW37" i="41"/>
  <c r="BU37" i="41"/>
  <c r="BT37" i="41"/>
  <c r="BS37" i="41"/>
  <c r="BR37" i="41"/>
  <c r="BR30" i="41" s="1"/>
  <c r="BQ37" i="41"/>
  <c r="BP37" i="41"/>
  <c r="BP30" i="41" s="1"/>
  <c r="BO37" i="41"/>
  <c r="BM37" i="41"/>
  <c r="BM30" i="41" s="1"/>
  <c r="BL37" i="41"/>
  <c r="BK37" i="41"/>
  <c r="BI37" i="41"/>
  <c r="BH37" i="41"/>
  <c r="BH30" i="41" s="1"/>
  <c r="BG37" i="41"/>
  <c r="BG30" i="41" s="1"/>
  <c r="M37" i="41"/>
  <c r="L37" i="41"/>
  <c r="K37" i="41"/>
  <c r="BA37" i="41"/>
  <c r="AZ37" i="41"/>
  <c r="AY37" i="41"/>
  <c r="AW37" i="41"/>
  <c r="AV37" i="41"/>
  <c r="AV30" i="41" s="1"/>
  <c r="AU37" i="41"/>
  <c r="AS37" i="41"/>
  <c r="AR37" i="41"/>
  <c r="AR30" i="41" s="1"/>
  <c r="AQ37" i="41"/>
  <c r="AQ30" i="41" s="1"/>
  <c r="AO37" i="41"/>
  <c r="AN37" i="41"/>
  <c r="AM37" i="41"/>
  <c r="AK37" i="41"/>
  <c r="AK30" i="41" s="1"/>
  <c r="AJ37" i="41"/>
  <c r="AJ30" i="41" s="1"/>
  <c r="AI37" i="41"/>
  <c r="AI30" i="41" s="1"/>
  <c r="AG37" i="41"/>
  <c r="AG30" i="41" s="1"/>
  <c r="AF37" i="41"/>
  <c r="AF30" i="41" s="1"/>
  <c r="AE37" i="41"/>
  <c r="AE30" i="41" s="1"/>
  <c r="AC37" i="41"/>
  <c r="AC30" i="41" s="1"/>
  <c r="AB37" i="41"/>
  <c r="AB30" i="41" s="1"/>
  <c r="AA37" i="41"/>
  <c r="AA30" i="41" s="1"/>
  <c r="Y37" i="41"/>
  <c r="X37" i="41"/>
  <c r="X30" i="41" s="1"/>
  <c r="W37" i="41"/>
  <c r="W30" i="41" s="1"/>
  <c r="U37" i="41"/>
  <c r="U30" i="41" s="1"/>
  <c r="T37" i="41"/>
  <c r="T30" i="41" s="1"/>
  <c r="S37" i="41"/>
  <c r="Q37" i="41"/>
  <c r="P37" i="41"/>
  <c r="P30" i="41" s="1"/>
  <c r="O37" i="41"/>
  <c r="O30" i="41" s="1"/>
  <c r="I37" i="41"/>
  <c r="H37" i="41"/>
  <c r="H30" i="41" s="1"/>
  <c r="G37" i="41"/>
  <c r="G30" i="41" s="1"/>
  <c r="CL36" i="41"/>
  <c r="BN36" i="41"/>
  <c r="BJ36" i="41"/>
  <c r="BB36" i="41"/>
  <c r="AT36" i="41"/>
  <c r="AP36" i="41"/>
  <c r="J36" i="41"/>
  <c r="F36" i="41"/>
  <c r="R35" i="41"/>
  <c r="F35" i="41"/>
  <c r="CD34" i="41"/>
  <c r="BV34" i="41"/>
  <c r="BN34" i="41"/>
  <c r="BJ34" i="41"/>
  <c r="BB34" i="41"/>
  <c r="AT34" i="41"/>
  <c r="AP34" i="41"/>
  <c r="AL34" i="41"/>
  <c r="AH34" i="41"/>
  <c r="AD34" i="41"/>
  <c r="Z34" i="41"/>
  <c r="V37" i="41"/>
  <c r="V30" i="41" s="1"/>
  <c r="R34" i="41"/>
  <c r="J34" i="41"/>
  <c r="F34" i="41"/>
  <c r="N30" i="41"/>
  <c r="AM30" i="41"/>
  <c r="S30" i="41"/>
  <c r="CK29" i="41"/>
  <c r="CJ29" i="41"/>
  <c r="CI29" i="41"/>
  <c r="CG29" i="41"/>
  <c r="CF29" i="41"/>
  <c r="CE29" i="41"/>
  <c r="CC29" i="41"/>
  <c r="CB29" i="41"/>
  <c r="CA29" i="41"/>
  <c r="BY29" i="41"/>
  <c r="BX29" i="41"/>
  <c r="BW29" i="41"/>
  <c r="BU29" i="41"/>
  <c r="BT29" i="41"/>
  <c r="BS29" i="41"/>
  <c r="BQ29" i="41"/>
  <c r="BP29" i="41"/>
  <c r="BO29" i="41"/>
  <c r="BM29" i="41"/>
  <c r="BL29" i="41"/>
  <c r="BK29" i="41"/>
  <c r="BI29" i="41"/>
  <c r="BH29" i="41"/>
  <c r="BG29" i="41"/>
  <c r="M29" i="41"/>
  <c r="L29" i="41"/>
  <c r="K29" i="41"/>
  <c r="BA29" i="41"/>
  <c r="AZ29" i="41"/>
  <c r="AY29" i="41"/>
  <c r="AW29" i="41"/>
  <c r="AV29" i="41"/>
  <c r="AU29" i="41"/>
  <c r="AS29" i="41"/>
  <c r="AR29" i="41"/>
  <c r="AQ29" i="41"/>
  <c r="AO29" i="41"/>
  <c r="AN29" i="41"/>
  <c r="AM29" i="41"/>
  <c r="U29" i="41"/>
  <c r="T29" i="41"/>
  <c r="S29" i="41"/>
  <c r="Q29" i="41"/>
  <c r="P29" i="41"/>
  <c r="O29" i="41"/>
  <c r="N27" i="41"/>
  <c r="AP27" i="41"/>
  <c r="V27" i="41"/>
  <c r="R27" i="41"/>
  <c r="F27" i="41"/>
  <c r="CL26" i="41"/>
  <c r="CK26" i="41"/>
  <c r="CJ26" i="41"/>
  <c r="CI26" i="41"/>
  <c r="CG26" i="41"/>
  <c r="CF26" i="41"/>
  <c r="CE26" i="41"/>
  <c r="CD26" i="41"/>
  <c r="CC26" i="41"/>
  <c r="CB26" i="41"/>
  <c r="CA26" i="41"/>
  <c r="BZ26" i="41"/>
  <c r="BY26" i="41"/>
  <c r="BX26" i="41"/>
  <c r="BW26" i="41"/>
  <c r="BU26" i="41"/>
  <c r="BT26" i="41"/>
  <c r="BS26" i="41"/>
  <c r="BQ26" i="41"/>
  <c r="BP26" i="41"/>
  <c r="BO26" i="41"/>
  <c r="BM26" i="41"/>
  <c r="BL26" i="41"/>
  <c r="BK26" i="41"/>
  <c r="BI26" i="41"/>
  <c r="BH26" i="41"/>
  <c r="BG26" i="41"/>
  <c r="M26" i="41"/>
  <c r="L26" i="41"/>
  <c r="K26" i="41"/>
  <c r="BA26" i="41"/>
  <c r="AZ26" i="41"/>
  <c r="AY26" i="41"/>
  <c r="AW26" i="41"/>
  <c r="AV26" i="41"/>
  <c r="AU26" i="41"/>
  <c r="AS26" i="41"/>
  <c r="AR26" i="41"/>
  <c r="AQ26" i="41"/>
  <c r="AO26" i="41"/>
  <c r="AN26" i="41"/>
  <c r="AM26" i="41"/>
  <c r="AK26" i="41"/>
  <c r="AK19" i="41" s="1"/>
  <c r="AJ26" i="41"/>
  <c r="AJ19" i="41" s="1"/>
  <c r="AG26" i="41"/>
  <c r="AG19" i="41" s="1"/>
  <c r="AF26" i="41"/>
  <c r="AF19" i="41" s="1"/>
  <c r="AE26" i="41"/>
  <c r="AC26" i="41"/>
  <c r="AC19" i="41" s="1"/>
  <c r="AB26" i="41"/>
  <c r="AB19" i="41" s="1"/>
  <c r="AA26" i="41"/>
  <c r="AA19" i="41" s="1"/>
  <c r="Z26" i="41"/>
  <c r="Z19" i="41" s="1"/>
  <c r="Y26" i="41"/>
  <c r="Y19" i="41" s="1"/>
  <c r="X26" i="41"/>
  <c r="X19" i="41" s="1"/>
  <c r="W26" i="41"/>
  <c r="W19" i="41" s="1"/>
  <c r="U26" i="41"/>
  <c r="T26" i="41"/>
  <c r="S26" i="41"/>
  <c r="Q26" i="41"/>
  <c r="Q19" i="41" s="1"/>
  <c r="P26" i="41"/>
  <c r="O26" i="41"/>
  <c r="I26" i="41"/>
  <c r="I19" i="41" s="1"/>
  <c r="H26" i="41"/>
  <c r="G26" i="41"/>
  <c r="G19" i="41" s="1"/>
  <c r="CH25" i="41"/>
  <c r="AP25" i="41"/>
  <c r="F25" i="41"/>
  <c r="N24" i="41"/>
  <c r="AP24" i="41"/>
  <c r="AD24" i="41"/>
  <c r="V24" i="41"/>
  <c r="R24" i="41"/>
  <c r="J24" i="41"/>
  <c r="F24" i="41"/>
  <c r="CH23" i="41"/>
  <c r="BR23" i="41"/>
  <c r="N23" i="41"/>
  <c r="AP23" i="41"/>
  <c r="V23" i="41"/>
  <c r="R23" i="41"/>
  <c r="F23" i="41"/>
  <c r="CH22" i="41"/>
  <c r="BR22" i="41"/>
  <c r="R22" i="41"/>
  <c r="F22" i="41"/>
  <c r="CH21" i="41"/>
  <c r="BR21" i="41"/>
  <c r="N21" i="41"/>
  <c r="AP21" i="41"/>
  <c r="V21" i="41"/>
  <c r="R21" i="41"/>
  <c r="J21" i="41"/>
  <c r="F21" i="41"/>
  <c r="BR20" i="41"/>
  <c r="N20" i="41"/>
  <c r="V20" i="41"/>
  <c r="R20" i="41"/>
  <c r="F20" i="41"/>
  <c r="BJ19" i="41"/>
  <c r="BB19" i="41"/>
  <c r="AX19" i="41"/>
  <c r="AL19" i="41"/>
  <c r="AI19" i="41"/>
  <c r="AH19" i="41"/>
  <c r="AE19" i="41"/>
  <c r="CL18" i="41"/>
  <c r="CK18" i="41"/>
  <c r="CJ18" i="41"/>
  <c r="CI18" i="41"/>
  <c r="CH18" i="41"/>
  <c r="CG18" i="41"/>
  <c r="CF18" i="41"/>
  <c r="CE18" i="41"/>
  <c r="CD18" i="41"/>
  <c r="CC18" i="41"/>
  <c r="CB18" i="41"/>
  <c r="CA18" i="41"/>
  <c r="BZ18" i="41"/>
  <c r="BY18" i="41"/>
  <c r="BX18" i="41"/>
  <c r="BW18" i="41"/>
  <c r="BV18" i="41"/>
  <c r="BU18" i="41"/>
  <c r="BT18" i="41"/>
  <c r="BS18" i="41"/>
  <c r="BQ18" i="41"/>
  <c r="BP18" i="41"/>
  <c r="BO18" i="41"/>
  <c r="BM18" i="41"/>
  <c r="BL18" i="41"/>
  <c r="BK18" i="41"/>
  <c r="BI18" i="41"/>
  <c r="BH18" i="41"/>
  <c r="BG18" i="41"/>
  <c r="M18" i="41"/>
  <c r="L18" i="41"/>
  <c r="K18" i="41"/>
  <c r="BA18" i="41"/>
  <c r="AZ18" i="41"/>
  <c r="AY18" i="41"/>
  <c r="AW18" i="41"/>
  <c r="AV18" i="41"/>
  <c r="AU18" i="41"/>
  <c r="AS18" i="41"/>
  <c r="AR18" i="41"/>
  <c r="AQ18" i="41"/>
  <c r="U18" i="41"/>
  <c r="T18" i="41"/>
  <c r="S18" i="41"/>
  <c r="Q18" i="41"/>
  <c r="P18" i="41"/>
  <c r="O18" i="41"/>
  <c r="BR16" i="41"/>
  <c r="N16" i="41"/>
  <c r="AT16" i="41"/>
  <c r="V16" i="41"/>
  <c r="R16" i="41"/>
  <c r="F16" i="41"/>
  <c r="CK15" i="41"/>
  <c r="CJ15" i="41"/>
  <c r="CI15" i="41"/>
  <c r="CG15" i="41"/>
  <c r="CF15" i="41"/>
  <c r="CE15" i="41"/>
  <c r="CC15" i="41"/>
  <c r="CB15" i="41"/>
  <c r="CA15" i="41"/>
  <c r="BY15" i="41"/>
  <c r="BX15" i="41"/>
  <c r="BW15" i="41"/>
  <c r="BP15" i="41"/>
  <c r="BM15" i="41"/>
  <c r="BL15" i="41"/>
  <c r="BK15" i="41"/>
  <c r="BI15" i="41"/>
  <c r="BH15" i="41"/>
  <c r="BG15" i="41"/>
  <c r="M15" i="41"/>
  <c r="L15" i="41"/>
  <c r="L8" i="41" s="1"/>
  <c r="K15" i="41"/>
  <c r="BA15" i="41"/>
  <c r="AZ15" i="41"/>
  <c r="AY15" i="41"/>
  <c r="AW15" i="41"/>
  <c r="AV15" i="41"/>
  <c r="AU15" i="41"/>
  <c r="AR15" i="41"/>
  <c r="AK15" i="41"/>
  <c r="AJ15" i="41"/>
  <c r="AJ8" i="41" s="1"/>
  <c r="AI15" i="41"/>
  <c r="AI8" i="41" s="1"/>
  <c r="AG15" i="41"/>
  <c r="AG8" i="41" s="1"/>
  <c r="AF15" i="41"/>
  <c r="AF8" i="41" s="1"/>
  <c r="AE15" i="41"/>
  <c r="AE8" i="41" s="1"/>
  <c r="AC15" i="41"/>
  <c r="AB15" i="41"/>
  <c r="AB8" i="41" s="1"/>
  <c r="AA15" i="41"/>
  <c r="AA8" i="41" s="1"/>
  <c r="Y15" i="41"/>
  <c r="X15" i="41"/>
  <c r="X8" i="41" s="1"/>
  <c r="W15" i="41"/>
  <c r="W8" i="41" s="1"/>
  <c r="Q15" i="41"/>
  <c r="P15" i="41"/>
  <c r="I15" i="41"/>
  <c r="CL14" i="41"/>
  <c r="BR14" i="41"/>
  <c r="BN14" i="41"/>
  <c r="BJ14" i="41"/>
  <c r="AX14" i="41"/>
  <c r="J14" i="41"/>
  <c r="F14" i="41"/>
  <c r="BR13" i="41"/>
  <c r="N13" i="41"/>
  <c r="AX13" i="41"/>
  <c r="AP13" i="41"/>
  <c r="AD13" i="41"/>
  <c r="V13" i="41"/>
  <c r="R13" i="41"/>
  <c r="J13" i="41"/>
  <c r="F13" i="41"/>
  <c r="CH12" i="41"/>
  <c r="BZ12" i="41"/>
  <c r="BS15" i="41"/>
  <c r="BS8" i="41" s="1"/>
  <c r="BN12" i="41"/>
  <c r="BJ12" i="41"/>
  <c r="N12" i="41"/>
  <c r="BB12" i="41"/>
  <c r="AX12" i="41"/>
  <c r="AT12" i="41"/>
  <c r="AL12" i="41"/>
  <c r="AH12" i="41"/>
  <c r="AD12" i="41"/>
  <c r="Z12" i="41"/>
  <c r="T15" i="41"/>
  <c r="S15" i="41"/>
  <c r="R12" i="41"/>
  <c r="J12" i="41"/>
  <c r="F12" i="41"/>
  <c r="CH11" i="41"/>
  <c r="BR11" i="41"/>
  <c r="R11" i="41"/>
  <c r="F11" i="41"/>
  <c r="CH10" i="41"/>
  <c r="BR10" i="41"/>
  <c r="N10" i="41"/>
  <c r="AP10" i="41"/>
  <c r="V10" i="41"/>
  <c r="R10" i="41"/>
  <c r="F10" i="41"/>
  <c r="BR9" i="41"/>
  <c r="N9" i="41"/>
  <c r="V9" i="41"/>
  <c r="R9" i="41"/>
  <c r="F9" i="41"/>
  <c r="G206" i="29"/>
  <c r="G204" i="29"/>
  <c r="G203" i="29"/>
  <c r="G201" i="29"/>
  <c r="G196" i="29"/>
  <c r="G193" i="29"/>
  <c r="G192" i="29"/>
  <c r="G186" i="29"/>
  <c r="G183" i="29"/>
  <c r="G182" i="29"/>
  <c r="G180" i="29"/>
  <c r="G179" i="29"/>
  <c r="G177" i="29"/>
  <c r="G174" i="29"/>
  <c r="G170" i="29"/>
  <c r="F168" i="29"/>
  <c r="E168" i="29"/>
  <c r="D168" i="29"/>
  <c r="G167" i="29"/>
  <c r="G165" i="29"/>
  <c r="G163" i="29"/>
  <c r="G162" i="29"/>
  <c r="G159" i="29"/>
  <c r="G153" i="29"/>
  <c r="G151" i="29"/>
  <c r="G150" i="29"/>
  <c r="F148" i="29"/>
  <c r="E148" i="29"/>
  <c r="D148" i="29"/>
  <c r="G145" i="29"/>
  <c r="G141" i="29"/>
  <c r="G139" i="29"/>
  <c r="G138" i="29"/>
  <c r="G136" i="29"/>
  <c r="G126" i="29"/>
  <c r="G124" i="29"/>
  <c r="G123" i="29"/>
  <c r="G121" i="29"/>
  <c r="G118" i="29"/>
  <c r="G117" i="29"/>
  <c r="G115" i="29"/>
  <c r="G114" i="29"/>
  <c r="G112" i="29"/>
  <c r="G108" i="29"/>
  <c r="G106" i="29"/>
  <c r="G105" i="29"/>
  <c r="G99" i="29"/>
  <c r="F97" i="29"/>
  <c r="E97" i="29"/>
  <c r="D97" i="29"/>
  <c r="G96" i="29"/>
  <c r="G95" i="29"/>
  <c r="F94" i="29"/>
  <c r="E94" i="29"/>
  <c r="D94" i="29"/>
  <c r="G90" i="29"/>
  <c r="G88" i="29"/>
  <c r="G84" i="29"/>
  <c r="G82" i="29"/>
  <c r="G78" i="29"/>
  <c r="G71" i="29"/>
  <c r="G69" i="29"/>
  <c r="G68" i="29"/>
  <c r="G60" i="29"/>
  <c r="G58" i="29"/>
  <c r="G57" i="29"/>
  <c r="G55" i="29"/>
  <c r="G53" i="29"/>
  <c r="F52" i="29"/>
  <c r="E52" i="29"/>
  <c r="D52" i="29"/>
  <c r="G50" i="29"/>
  <c r="F49" i="29"/>
  <c r="E49" i="29"/>
  <c r="D49" i="29"/>
  <c r="G44" i="29"/>
  <c r="G42" i="29"/>
  <c r="G41" i="29"/>
  <c r="G38" i="29"/>
  <c r="G27" i="29"/>
  <c r="G23" i="29"/>
  <c r="G21" i="29"/>
  <c r="G20" i="29"/>
  <c r="G18" i="29"/>
  <c r="G17" i="29"/>
  <c r="G16" i="29"/>
  <c r="G15" i="29"/>
  <c r="G14" i="29"/>
  <c r="G13" i="29"/>
  <c r="G12" i="29"/>
  <c r="G11" i="29"/>
  <c r="G10" i="29"/>
  <c r="G9" i="29"/>
  <c r="G8" i="29"/>
  <c r="AC12" i="32"/>
  <c r="AC11" i="32"/>
  <c r="AC10" i="32"/>
  <c r="AC9" i="32"/>
  <c r="AC8" i="32"/>
  <c r="T12" i="32"/>
  <c r="T11" i="32"/>
  <c r="T10" i="32"/>
  <c r="T9" i="32"/>
  <c r="T8" i="32"/>
  <c r="S12" i="32"/>
  <c r="S11" i="32"/>
  <c r="S10" i="32"/>
  <c r="S9" i="32"/>
  <c r="S8" i="32"/>
  <c r="F12" i="32"/>
  <c r="F11" i="32"/>
  <c r="F10" i="32"/>
  <c r="F9" i="32"/>
  <c r="F8" i="32"/>
  <c r="AC12" i="42"/>
  <c r="AC11" i="42"/>
  <c r="AC10" i="42"/>
  <c r="AC9" i="42"/>
  <c r="AC8" i="42"/>
  <c r="S12" i="42"/>
  <c r="S11" i="42"/>
  <c r="S10" i="42"/>
  <c r="S9" i="42"/>
  <c r="S8" i="42"/>
  <c r="T12" i="42"/>
  <c r="T11" i="42"/>
  <c r="T10" i="42"/>
  <c r="T9" i="42"/>
  <c r="T8" i="42"/>
  <c r="F12" i="42"/>
  <c r="F11" i="42"/>
  <c r="F10" i="42"/>
  <c r="F9" i="42"/>
  <c r="F8" i="42"/>
  <c r="AK43" i="27"/>
  <c r="AK41" i="27"/>
  <c r="AK40" i="27"/>
  <c r="AK39" i="27"/>
  <c r="AK37" i="27"/>
  <c r="AK36" i="27"/>
  <c r="AK35" i="27"/>
  <c r="AK34" i="27"/>
  <c r="AK33" i="27"/>
  <c r="AK29" i="27"/>
  <c r="AK28" i="27"/>
  <c r="AK26" i="27"/>
  <c r="AK25" i="27"/>
  <c r="AK24" i="27"/>
  <c r="AK23" i="27"/>
  <c r="AK22" i="27"/>
  <c r="AK21" i="27"/>
  <c r="AK20" i="27"/>
  <c r="AK19" i="27"/>
  <c r="AK18" i="27"/>
  <c r="AK17" i="27"/>
  <c r="AK15" i="27"/>
  <c r="AK14" i="27"/>
  <c r="AK13" i="27"/>
  <c r="AK12" i="27"/>
  <c r="AK11" i="27"/>
  <c r="AK10" i="27"/>
  <c r="AK9" i="27"/>
  <c r="AK8" i="27"/>
  <c r="AK7" i="27"/>
  <c r="AJ43" i="27"/>
  <c r="AJ41" i="27"/>
  <c r="AJ40" i="27"/>
  <c r="AJ39" i="27"/>
  <c r="AJ37" i="27"/>
  <c r="AJ36" i="27"/>
  <c r="AJ35" i="27"/>
  <c r="AJ34" i="27"/>
  <c r="AJ33" i="27"/>
  <c r="AJ29" i="27"/>
  <c r="AJ28" i="27"/>
  <c r="AJ26" i="27"/>
  <c r="AJ25" i="27"/>
  <c r="AJ24" i="27"/>
  <c r="AJ23" i="27"/>
  <c r="AJ22" i="27"/>
  <c r="AJ21" i="27"/>
  <c r="AJ20" i="27"/>
  <c r="AJ19" i="27"/>
  <c r="AJ18" i="27"/>
  <c r="AJ17" i="27"/>
  <c r="AJ15" i="27"/>
  <c r="AJ14" i="27"/>
  <c r="AJ13" i="27"/>
  <c r="AJ12" i="27"/>
  <c r="AJ11" i="27"/>
  <c r="AJ10" i="27"/>
  <c r="AJ9" i="27"/>
  <c r="AJ8" i="27"/>
  <c r="AJ7" i="27"/>
  <c r="AI43" i="27"/>
  <c r="AI41" i="27"/>
  <c r="AI40" i="27"/>
  <c r="AI39" i="27"/>
  <c r="AI37" i="27"/>
  <c r="AI36" i="27"/>
  <c r="AI35" i="27"/>
  <c r="AI34" i="27"/>
  <c r="AI33" i="27"/>
  <c r="AI29" i="27"/>
  <c r="AI28" i="27"/>
  <c r="AI26" i="27"/>
  <c r="AI25" i="27"/>
  <c r="AI24" i="27"/>
  <c r="AI23" i="27"/>
  <c r="AI22" i="27"/>
  <c r="AI21" i="27"/>
  <c r="AI20" i="27"/>
  <c r="AI19" i="27"/>
  <c r="AI18" i="27"/>
  <c r="AI17" i="27"/>
  <c r="AI15" i="27"/>
  <c r="AI14" i="27"/>
  <c r="AI13" i="27"/>
  <c r="AI12" i="27"/>
  <c r="AI11" i="27"/>
  <c r="AI10" i="27"/>
  <c r="AI9" i="27"/>
  <c r="AI8" i="27"/>
  <c r="AI7" i="27"/>
  <c r="AN43" i="27"/>
  <c r="AN41" i="27"/>
  <c r="AN40" i="27"/>
  <c r="AN39" i="27"/>
  <c r="AN37" i="27"/>
  <c r="AN36" i="27"/>
  <c r="AN35" i="27"/>
  <c r="AN34" i="27"/>
  <c r="AN33" i="27"/>
  <c r="AN29" i="27"/>
  <c r="AN28" i="27"/>
  <c r="AN26" i="27"/>
  <c r="AN25" i="27"/>
  <c r="AN24" i="27"/>
  <c r="AN23" i="27"/>
  <c r="AN22" i="27"/>
  <c r="AN21" i="27"/>
  <c r="AN20" i="27"/>
  <c r="AN19" i="27"/>
  <c r="AN18" i="27"/>
  <c r="AN17" i="27"/>
  <c r="AN15" i="27"/>
  <c r="AN14" i="27"/>
  <c r="AN13" i="27"/>
  <c r="AN12" i="27"/>
  <c r="AN11" i="27"/>
  <c r="AN10" i="27"/>
  <c r="AN9" i="27"/>
  <c r="AN8" i="27"/>
  <c r="AN7" i="27"/>
  <c r="AM8" i="27"/>
  <c r="AM9" i="27"/>
  <c r="AM10" i="27"/>
  <c r="AM11" i="27"/>
  <c r="AM12" i="27"/>
  <c r="AM13" i="27"/>
  <c r="AM14" i="27"/>
  <c r="AM15" i="27"/>
  <c r="AM17" i="27"/>
  <c r="AM18" i="27"/>
  <c r="AM19" i="27"/>
  <c r="AM20" i="27"/>
  <c r="AM21" i="27"/>
  <c r="AM22" i="27"/>
  <c r="AM23" i="27"/>
  <c r="AM24" i="27"/>
  <c r="AM25" i="27"/>
  <c r="AM26" i="27"/>
  <c r="AM28" i="27"/>
  <c r="AM29" i="27"/>
  <c r="AM33" i="27"/>
  <c r="AM34" i="27"/>
  <c r="AM35" i="27"/>
  <c r="AM36" i="27"/>
  <c r="AM37" i="27"/>
  <c r="AM39" i="27"/>
  <c r="AM40" i="27"/>
  <c r="AM41" i="27"/>
  <c r="AM43" i="27"/>
  <c r="AM7" i="27"/>
  <c r="AL43" i="27"/>
  <c r="AL41" i="27"/>
  <c r="AL40" i="27"/>
  <c r="AL39" i="27"/>
  <c r="AL37" i="27"/>
  <c r="AL36" i="27"/>
  <c r="AL35" i="27"/>
  <c r="AL34" i="27"/>
  <c r="AL33" i="27"/>
  <c r="AL29" i="27"/>
  <c r="AL28" i="27"/>
  <c r="AL26" i="27"/>
  <c r="AL25" i="27"/>
  <c r="AL24" i="27"/>
  <c r="AL23" i="27"/>
  <c r="AL22" i="27"/>
  <c r="AL21" i="27"/>
  <c r="AL20" i="27"/>
  <c r="AL19" i="27"/>
  <c r="AL18" i="27"/>
  <c r="AL17" i="27"/>
  <c r="AL15" i="27"/>
  <c r="AL14" i="27"/>
  <c r="AL13" i="27"/>
  <c r="AL12" i="27"/>
  <c r="AL11" i="27"/>
  <c r="AL10" i="27"/>
  <c r="AL9" i="27"/>
  <c r="AL8" i="27"/>
  <c r="AL7" i="27"/>
  <c r="F31" i="27"/>
  <c r="I43" i="27"/>
  <c r="H43" i="27"/>
  <c r="G43" i="27"/>
  <c r="G40" i="27" s="1"/>
  <c r="J41" i="27"/>
  <c r="I40" i="27"/>
  <c r="I39" i="27"/>
  <c r="J39" i="27" s="1"/>
  <c r="H39" i="27"/>
  <c r="G39" i="27"/>
  <c r="G29" i="27" s="1"/>
  <c r="J37" i="27"/>
  <c r="I36" i="27"/>
  <c r="J36" i="27" s="1"/>
  <c r="H36" i="27"/>
  <c r="H29" i="27" s="1"/>
  <c r="G36" i="27"/>
  <c r="J35" i="27"/>
  <c r="J34" i="27"/>
  <c r="J33" i="27"/>
  <c r="I28" i="27"/>
  <c r="J28" i="27" s="1"/>
  <c r="H28" i="27"/>
  <c r="G28" i="27"/>
  <c r="J26" i="27"/>
  <c r="J25" i="27"/>
  <c r="I25" i="27"/>
  <c r="H25" i="27"/>
  <c r="G25" i="27"/>
  <c r="J24" i="27"/>
  <c r="J23" i="27"/>
  <c r="J22" i="27"/>
  <c r="J21" i="27"/>
  <c r="J20" i="27"/>
  <c r="J19" i="27"/>
  <c r="I18" i="27"/>
  <c r="H18" i="27"/>
  <c r="I17" i="27"/>
  <c r="J17" i="27" s="1"/>
  <c r="H17" i="27"/>
  <c r="G17" i="27"/>
  <c r="J15" i="27"/>
  <c r="I14" i="27"/>
  <c r="H14" i="27"/>
  <c r="H7" i="27" s="1"/>
  <c r="G14" i="27"/>
  <c r="G7" i="27" s="1"/>
  <c r="J13" i="27"/>
  <c r="J12" i="27"/>
  <c r="J11" i="27"/>
  <c r="J10" i="27"/>
  <c r="J9" i="27"/>
  <c r="J8" i="27"/>
  <c r="F225" i="39"/>
  <c r="CE8" i="41" l="1"/>
  <c r="BK8" i="41"/>
  <c r="BY8" i="41"/>
  <c r="BB37" i="41"/>
  <c r="CJ30" i="41"/>
  <c r="CK8" i="41"/>
  <c r="CA19" i="41"/>
  <c r="BD19" i="41"/>
  <c r="CH15" i="41"/>
  <c r="AU19" i="41"/>
  <c r="BK19" i="41"/>
  <c r="BS19" i="41"/>
  <c r="BG8" i="41"/>
  <c r="AT14" i="41"/>
  <c r="H15" i="41"/>
  <c r="H8" i="41" s="1"/>
  <c r="AP37" i="41"/>
  <c r="BC8" i="41"/>
  <c r="BM19" i="41"/>
  <c r="BU19" i="41"/>
  <c r="CC19" i="41"/>
  <c r="V26" i="41"/>
  <c r="CK19" i="41"/>
  <c r="E19" i="41"/>
  <c r="R37" i="41"/>
  <c r="AY8" i="41"/>
  <c r="AV19" i="41"/>
  <c r="BI19" i="41"/>
  <c r="BY19" i="41"/>
  <c r="CA30" i="41"/>
  <c r="CI30" i="41"/>
  <c r="F41" i="41"/>
  <c r="BR12" i="41"/>
  <c r="L19" i="41"/>
  <c r="BU30" i="41"/>
  <c r="CC30" i="41"/>
  <c r="CK30" i="41"/>
  <c r="CL30" i="41" s="1"/>
  <c r="BR41" i="41"/>
  <c r="D30" i="41"/>
  <c r="AN15" i="41"/>
  <c r="AN8" i="41" s="1"/>
  <c r="BD8" i="41"/>
  <c r="F44" i="41"/>
  <c r="F18" i="41"/>
  <c r="BE8" i="41"/>
  <c r="M30" i="41"/>
  <c r="C8" i="41"/>
  <c r="BG19" i="41"/>
  <c r="R18" i="41"/>
  <c r="AT29" i="41"/>
  <c r="AT19" i="41" s="1"/>
  <c r="BN15" i="41"/>
  <c r="M9" i="30"/>
  <c r="CF30" i="41"/>
  <c r="E154" i="29"/>
  <c r="G40" i="29"/>
  <c r="G176" i="29"/>
  <c r="BQ19" i="41"/>
  <c r="BO19" i="41"/>
  <c r="G120" i="29"/>
  <c r="G34" i="29"/>
  <c r="G65" i="29"/>
  <c r="G67" i="29"/>
  <c r="G147" i="29"/>
  <c r="G156" i="29"/>
  <c r="G154" i="29"/>
  <c r="G148" i="29"/>
  <c r="E28" i="29"/>
  <c r="G75" i="29"/>
  <c r="G92" i="29"/>
  <c r="G100" i="29"/>
  <c r="G168" i="29"/>
  <c r="G47" i="29"/>
  <c r="G91" i="29"/>
  <c r="G29" i="29"/>
  <c r="G31" i="29"/>
  <c r="G155" i="29"/>
  <c r="G39" i="29"/>
  <c r="E37" i="29"/>
  <c r="D28" i="29"/>
  <c r="G25" i="29"/>
  <c r="F37" i="29"/>
  <c r="E73" i="29"/>
  <c r="G73" i="29" s="1"/>
  <c r="G43" i="29"/>
  <c r="BF37" i="41"/>
  <c r="BE30" i="41"/>
  <c r="BF30" i="41" s="1"/>
  <c r="BC30" i="41"/>
  <c r="BF15" i="41"/>
  <c r="T19" i="41"/>
  <c r="CB19" i="41"/>
  <c r="BI8" i="41"/>
  <c r="AT15" i="41"/>
  <c r="AZ8" i="41"/>
  <c r="BH8" i="41"/>
  <c r="AS19" i="41"/>
  <c r="AZ19" i="41"/>
  <c r="BH19" i="41"/>
  <c r="BP19" i="41"/>
  <c r="BX19" i="41"/>
  <c r="S19" i="41"/>
  <c r="N29" i="41"/>
  <c r="AW30" i="41"/>
  <c r="CH44" i="41"/>
  <c r="AL30" i="41"/>
  <c r="BX30" i="41"/>
  <c r="AT40" i="41"/>
  <c r="BQ30" i="41"/>
  <c r="AV8" i="41"/>
  <c r="CF8" i="41"/>
  <c r="AZ30" i="41"/>
  <c r="BA30" i="41"/>
  <c r="BB15" i="41"/>
  <c r="AU8" i="41"/>
  <c r="G109" i="29"/>
  <c r="G111" i="29"/>
  <c r="AS8" i="41"/>
  <c r="G102" i="29"/>
  <c r="AO19" i="41"/>
  <c r="AM15" i="41"/>
  <c r="AM8" i="41" s="1"/>
  <c r="G97" i="29"/>
  <c r="G94" i="29"/>
  <c r="AH15" i="41"/>
  <c r="E64" i="29"/>
  <c r="G66" i="29"/>
  <c r="F64" i="29"/>
  <c r="G64" i="29" s="1"/>
  <c r="Z15" i="41"/>
  <c r="Z37" i="41"/>
  <c r="K8" i="41"/>
  <c r="N15" i="41"/>
  <c r="BY30" i="41"/>
  <c r="CA8" i="41"/>
  <c r="BA19" i="41"/>
  <c r="AX37" i="41"/>
  <c r="L30" i="41"/>
  <c r="BL30" i="41"/>
  <c r="BN30" i="41" s="1"/>
  <c r="BK30" i="41"/>
  <c r="F29" i="41"/>
  <c r="Q30" i="41"/>
  <c r="R30" i="41" s="1"/>
  <c r="AD15" i="41"/>
  <c r="BR15" i="41"/>
  <c r="CD15" i="41"/>
  <c r="CL15" i="41"/>
  <c r="AP16" i="41"/>
  <c r="AX18" i="41"/>
  <c r="N18" i="41"/>
  <c r="AP26" i="41"/>
  <c r="BL19" i="41"/>
  <c r="BT19" i="41"/>
  <c r="CH26" i="41"/>
  <c r="AD37" i="41"/>
  <c r="D8" i="41"/>
  <c r="C19" i="41"/>
  <c r="F40" i="41"/>
  <c r="AR8" i="41"/>
  <c r="CB30" i="41"/>
  <c r="Y8" i="41"/>
  <c r="Z8" i="41" s="1"/>
  <c r="BM8" i="41"/>
  <c r="BT15" i="41"/>
  <c r="BT8" i="41" s="1"/>
  <c r="AQ8" i="41"/>
  <c r="AQ19" i="41"/>
  <c r="AW19" i="41"/>
  <c r="M19" i="41"/>
  <c r="N19" i="41" s="1"/>
  <c r="AN19" i="41"/>
  <c r="K19" i="41"/>
  <c r="AY30" i="41"/>
  <c r="BW30" i="41"/>
  <c r="CE30" i="41"/>
  <c r="E8" i="41"/>
  <c r="BU15" i="41"/>
  <c r="BU8" i="41" s="1"/>
  <c r="AX15" i="41"/>
  <c r="BX8" i="41"/>
  <c r="BZ8" i="41" s="1"/>
  <c r="AT18" i="41"/>
  <c r="BW19" i="41"/>
  <c r="CJ19" i="41"/>
  <c r="Y30" i="41"/>
  <c r="Z30" i="41" s="1"/>
  <c r="AN30" i="41"/>
  <c r="F28" i="29"/>
  <c r="G28" i="29" s="1"/>
  <c r="F46" i="29"/>
  <c r="G46" i="29" s="1"/>
  <c r="U19" i="41"/>
  <c r="T8" i="41"/>
  <c r="V18" i="41"/>
  <c r="G49" i="29"/>
  <c r="O8" i="41"/>
  <c r="R15" i="41"/>
  <c r="O19" i="41"/>
  <c r="G22" i="29"/>
  <c r="J15" i="41"/>
  <c r="J37" i="41"/>
  <c r="J26" i="41"/>
  <c r="I8" i="41"/>
  <c r="J8" i="41" s="1"/>
  <c r="D19" i="41"/>
  <c r="C30" i="41"/>
  <c r="E30" i="41"/>
  <c r="F15" i="41"/>
  <c r="F37" i="41"/>
  <c r="BA8" i="41"/>
  <c r="BQ8" i="41"/>
  <c r="AH30" i="41"/>
  <c r="BI30" i="41"/>
  <c r="BJ30" i="41" s="1"/>
  <c r="CH41" i="41"/>
  <c r="AH8" i="41"/>
  <c r="CG8" i="41"/>
  <c r="S8" i="41"/>
  <c r="P8" i="41"/>
  <c r="BZ15" i="41"/>
  <c r="AO18" i="41"/>
  <c r="AP18" i="41" s="1"/>
  <c r="CG19" i="41"/>
  <c r="AR19" i="41"/>
  <c r="AY19" i="41"/>
  <c r="V29" i="41"/>
  <c r="AS30" i="41"/>
  <c r="AT30" i="41" s="1"/>
  <c r="AH37" i="41"/>
  <c r="K30" i="41"/>
  <c r="BZ37" i="41"/>
  <c r="CG30" i="41"/>
  <c r="M8" i="41"/>
  <c r="N8" i="41" s="1"/>
  <c r="V12" i="41"/>
  <c r="AL15" i="41"/>
  <c r="BJ15" i="41"/>
  <c r="AM19" i="41"/>
  <c r="AD30" i="41"/>
  <c r="BN37" i="41"/>
  <c r="AU30" i="41"/>
  <c r="BS30" i="41"/>
  <c r="AC8" i="41"/>
  <c r="AD8" i="41" s="1"/>
  <c r="AK8" i="41"/>
  <c r="AL8" i="41" s="1"/>
  <c r="AW8" i="41"/>
  <c r="AX8" i="41" s="1"/>
  <c r="AP12" i="41"/>
  <c r="AO15" i="41"/>
  <c r="CJ8" i="41"/>
  <c r="BO8" i="41"/>
  <c r="CB8" i="41"/>
  <c r="R26" i="41"/>
  <c r="BR26" i="41"/>
  <c r="CE19" i="41"/>
  <c r="AP29" i="41"/>
  <c r="I30" i="41"/>
  <c r="J30" i="41" s="1"/>
  <c r="AL37" i="41"/>
  <c r="BO30" i="41"/>
  <c r="CD37" i="41"/>
  <c r="CL37" i="41"/>
  <c r="BT30" i="41"/>
  <c r="BV30" i="41" s="1"/>
  <c r="P19" i="41"/>
  <c r="R19" i="41" s="1"/>
  <c r="AD26" i="41"/>
  <c r="AD19" i="41" s="1"/>
  <c r="R29" i="41"/>
  <c r="Q8" i="41"/>
  <c r="BL8" i="41"/>
  <c r="BP8" i="41"/>
  <c r="BW8" i="41"/>
  <c r="CC8" i="41"/>
  <c r="CI8" i="41"/>
  <c r="H19" i="41"/>
  <c r="J19" i="41" s="1"/>
  <c r="CF19" i="41"/>
  <c r="CI19" i="41"/>
  <c r="AT37" i="41"/>
  <c r="AX40" i="41"/>
  <c r="AP14" i="41"/>
  <c r="N26" i="41"/>
  <c r="BV37" i="41"/>
  <c r="CH37" i="41"/>
  <c r="BV12" i="41"/>
  <c r="AO30" i="41"/>
  <c r="BJ37" i="41"/>
  <c r="U15" i="41"/>
  <c r="G52" i="29"/>
  <c r="G195" i="29"/>
  <c r="J40" i="27"/>
  <c r="G18" i="27"/>
  <c r="J14" i="27"/>
  <c r="J43" i="27"/>
  <c r="I29" i="27"/>
  <c r="J18" i="27"/>
  <c r="I7" i="27"/>
  <c r="J7" i="27" s="1"/>
  <c r="H40" i="27"/>
  <c r="J29" i="27"/>
  <c r="AX78" i="41"/>
  <c r="CL8" i="41" l="1"/>
  <c r="BF8" i="41"/>
  <c r="BR19" i="41"/>
  <c r="CH30" i="41"/>
  <c r="F19" i="41"/>
  <c r="V19" i="41"/>
  <c r="BJ8" i="41"/>
  <c r="AP15" i="41"/>
  <c r="CH8" i="41"/>
  <c r="BB8" i="41"/>
  <c r="CD30" i="41"/>
  <c r="F30" i="41"/>
  <c r="AP30" i="41"/>
  <c r="G37" i="29"/>
  <c r="BV15" i="41"/>
  <c r="G19" i="29"/>
  <c r="BN8" i="41"/>
  <c r="F8" i="41"/>
  <c r="BZ30" i="41"/>
  <c r="BB30" i="41"/>
  <c r="AT8" i="41"/>
  <c r="AO8" i="41"/>
  <c r="AP8" i="41" s="1"/>
  <c r="AP19" i="41"/>
  <c r="CD8" i="41"/>
  <c r="CH19" i="41"/>
  <c r="BR8" i="41"/>
  <c r="R8" i="41"/>
  <c r="BV8" i="41"/>
  <c r="V15" i="41"/>
  <c r="U8" i="41"/>
  <c r="V8" i="41" s="1"/>
  <c r="E27" i="30"/>
  <c r="F27" i="30"/>
  <c r="D27" i="30"/>
  <c r="F9" i="30"/>
  <c r="E9" i="30"/>
  <c r="D9" i="30"/>
  <c r="G235" i="29"/>
  <c r="G377" i="29"/>
  <c r="E365" i="29"/>
  <c r="F365" i="29"/>
  <c r="D365" i="29"/>
  <c r="G403" i="29"/>
  <c r="G383" i="29"/>
  <c r="E17" i="27"/>
  <c r="G405" i="29"/>
  <c r="G402" i="29"/>
  <c r="G400" i="29"/>
  <c r="CH78" i="41"/>
  <c r="CH56" i="41"/>
  <c r="CG86" i="41"/>
  <c r="CG83" i="41" s="1"/>
  <c r="CF86" i="41"/>
  <c r="CF83" i="41" s="1"/>
  <c r="CE86" i="41"/>
  <c r="CE83" i="41" s="1"/>
  <c r="CG82" i="41"/>
  <c r="CF82" i="41"/>
  <c r="CE82" i="41"/>
  <c r="CG79" i="41"/>
  <c r="CF79" i="41"/>
  <c r="CE79" i="41"/>
  <c r="CG71" i="41"/>
  <c r="CF71" i="41"/>
  <c r="CF61" i="41" s="1"/>
  <c r="CE71" i="41"/>
  <c r="CH68" i="41"/>
  <c r="CG68" i="41"/>
  <c r="CF68" i="41"/>
  <c r="CE68" i="41"/>
  <c r="CH60" i="41"/>
  <c r="CG60" i="41"/>
  <c r="CF60" i="41"/>
  <c r="CE60" i="41"/>
  <c r="CG57" i="41"/>
  <c r="CF57" i="41"/>
  <c r="CE57" i="41"/>
  <c r="F228" i="39"/>
  <c r="F227" i="39"/>
  <c r="F226" i="39"/>
  <c r="F393" i="29"/>
  <c r="E393" i="29"/>
  <c r="D393" i="29"/>
  <c r="F210" i="39"/>
  <c r="BP56" i="41"/>
  <c r="BQ56" i="41"/>
  <c r="BO56" i="41"/>
  <c r="BP54" i="41"/>
  <c r="BQ54" i="41"/>
  <c r="BO54" i="41"/>
  <c r="BR67" i="41"/>
  <c r="BR65" i="41"/>
  <c r="G367" i="29"/>
  <c r="G366" i="29"/>
  <c r="G363" i="29"/>
  <c r="F105" i="33"/>
  <c r="E105" i="33"/>
  <c r="E9" i="33"/>
  <c r="AK9" i="33" s="1"/>
  <c r="F9" i="33"/>
  <c r="AL9" i="33" s="1"/>
  <c r="AS123" i="33"/>
  <c r="AS122" i="33"/>
  <c r="AS121" i="33"/>
  <c r="AR123" i="33"/>
  <c r="AQ123" i="33"/>
  <c r="AR122" i="33"/>
  <c r="AQ122" i="33"/>
  <c r="AR121" i="33"/>
  <c r="AQ121" i="33"/>
  <c r="O28" i="33"/>
  <c r="O27" i="33"/>
  <c r="G28" i="33"/>
  <c r="G27" i="33"/>
  <c r="G25" i="33"/>
  <c r="G24" i="33"/>
  <c r="CF50" i="41" l="1"/>
  <c r="CE50" i="41"/>
  <c r="CG61" i="41"/>
  <c r="CF72" i="41"/>
  <c r="CE61" i="41"/>
  <c r="CH79" i="41"/>
  <c r="CG50" i="41"/>
  <c r="CH50" i="41" s="1"/>
  <c r="CE72" i="41"/>
  <c r="D8" i="30"/>
  <c r="E8" i="30"/>
  <c r="F8" i="30"/>
  <c r="CH57" i="41"/>
  <c r="CG72" i="41"/>
  <c r="M159" i="40"/>
  <c r="L159" i="40"/>
  <c r="K159" i="40"/>
  <c r="M155" i="40"/>
  <c r="M139" i="40"/>
  <c r="L139" i="40"/>
  <c r="M138" i="40"/>
  <c r="L138" i="40"/>
  <c r="K138" i="40"/>
  <c r="M137" i="40"/>
  <c r="L137" i="40"/>
  <c r="K137" i="40"/>
  <c r="M134" i="40"/>
  <c r="L134" i="40"/>
  <c r="K134" i="40"/>
  <c r="M133" i="40"/>
  <c r="M132" i="40"/>
  <c r="L132" i="40"/>
  <c r="K132" i="40"/>
  <c r="M131" i="40"/>
  <c r="L131" i="40"/>
  <c r="K131" i="40"/>
  <c r="M130" i="40"/>
  <c r="L130" i="40"/>
  <c r="K130" i="40"/>
  <c r="M125" i="40"/>
  <c r="L125" i="40"/>
  <c r="K125" i="40"/>
  <c r="M124" i="40"/>
  <c r="L124" i="40"/>
  <c r="K124" i="40"/>
  <c r="M113" i="40"/>
  <c r="L113" i="40"/>
  <c r="K113" i="40"/>
  <c r="M109" i="40"/>
  <c r="M93" i="40"/>
  <c r="L93" i="40"/>
  <c r="M92" i="40"/>
  <c r="L92" i="40"/>
  <c r="K92" i="40"/>
  <c r="M91" i="40"/>
  <c r="L91" i="40"/>
  <c r="K91" i="40"/>
  <c r="E77" i="40"/>
  <c r="D77" i="40"/>
  <c r="C77" i="40"/>
  <c r="M69" i="40"/>
  <c r="L69" i="40"/>
  <c r="K69" i="40"/>
  <c r="M68" i="40"/>
  <c r="L68" i="40"/>
  <c r="K68" i="40"/>
  <c r="M67" i="40"/>
  <c r="L67" i="40"/>
  <c r="K67" i="40"/>
  <c r="M63" i="40"/>
  <c r="M88" i="40"/>
  <c r="L88" i="40"/>
  <c r="K88" i="40"/>
  <c r="M86" i="40"/>
  <c r="L86" i="40"/>
  <c r="K86" i="40"/>
  <c r="M85" i="40"/>
  <c r="L85" i="40"/>
  <c r="K85" i="40"/>
  <c r="M84" i="40"/>
  <c r="L84" i="40"/>
  <c r="K84" i="40"/>
  <c r="E57" i="40"/>
  <c r="D57" i="40"/>
  <c r="C57" i="40"/>
  <c r="F69" i="40"/>
  <c r="F68" i="40"/>
  <c r="J93" i="40"/>
  <c r="F93" i="40"/>
  <c r="J92" i="40"/>
  <c r="F92" i="40"/>
  <c r="J91" i="40"/>
  <c r="F91" i="40"/>
  <c r="J88" i="40"/>
  <c r="F88" i="40"/>
  <c r="J86" i="40"/>
  <c r="F86" i="40"/>
  <c r="J85" i="40"/>
  <c r="F85" i="40"/>
  <c r="J84" i="40"/>
  <c r="F84" i="40"/>
  <c r="I83" i="40"/>
  <c r="I56" i="40" s="1"/>
  <c r="H83" i="40"/>
  <c r="H56" i="40" s="1"/>
  <c r="G83" i="40"/>
  <c r="G56" i="40" s="1"/>
  <c r="E83" i="40"/>
  <c r="E56" i="40" s="1"/>
  <c r="D83" i="40"/>
  <c r="C83" i="40"/>
  <c r="K83" i="40" s="1"/>
  <c r="M82" i="40"/>
  <c r="L82" i="40"/>
  <c r="J82" i="40"/>
  <c r="F82" i="40"/>
  <c r="M81" i="40"/>
  <c r="L81" i="40"/>
  <c r="J81" i="40"/>
  <c r="F81" i="40"/>
  <c r="M80" i="40"/>
  <c r="L80" i="40"/>
  <c r="J80" i="40"/>
  <c r="F80" i="40"/>
  <c r="J79" i="40"/>
  <c r="F79" i="40"/>
  <c r="J78" i="40"/>
  <c r="F78" i="40"/>
  <c r="I77" i="40"/>
  <c r="H77" i="40"/>
  <c r="G77" i="40"/>
  <c r="L77" i="40"/>
  <c r="M76" i="40"/>
  <c r="L76" i="40"/>
  <c r="K76" i="40"/>
  <c r="J76" i="40"/>
  <c r="F76" i="40"/>
  <c r="M74" i="40"/>
  <c r="L74" i="40"/>
  <c r="K74" i="40"/>
  <c r="J74" i="40"/>
  <c r="F74" i="40"/>
  <c r="M72" i="40"/>
  <c r="L72" i="40"/>
  <c r="K72" i="40"/>
  <c r="J72" i="40"/>
  <c r="F72" i="40"/>
  <c r="M71" i="40"/>
  <c r="L71" i="40"/>
  <c r="K71" i="40"/>
  <c r="J71" i="40"/>
  <c r="F71" i="40"/>
  <c r="M70" i="40"/>
  <c r="L70" i="40"/>
  <c r="K70" i="40"/>
  <c r="J70" i="40"/>
  <c r="F70" i="40"/>
  <c r="J69" i="40"/>
  <c r="J68" i="40"/>
  <c r="J67" i="40"/>
  <c r="F67" i="40"/>
  <c r="M66" i="40"/>
  <c r="L66" i="40"/>
  <c r="K66" i="40"/>
  <c r="J66" i="40"/>
  <c r="F66" i="40"/>
  <c r="L63" i="40"/>
  <c r="K63" i="40"/>
  <c r="J63" i="40"/>
  <c r="F63" i="40"/>
  <c r="M62" i="40"/>
  <c r="L62" i="40"/>
  <c r="K62" i="40"/>
  <c r="J62" i="40"/>
  <c r="F62" i="40"/>
  <c r="M61" i="40"/>
  <c r="L61" i="40"/>
  <c r="K61" i="40"/>
  <c r="J61" i="40"/>
  <c r="F61" i="40"/>
  <c r="M60" i="40"/>
  <c r="L60" i="40"/>
  <c r="K60" i="40"/>
  <c r="J60" i="40"/>
  <c r="F60" i="40"/>
  <c r="M59" i="40"/>
  <c r="L59" i="40"/>
  <c r="K59" i="40"/>
  <c r="J59" i="40"/>
  <c r="F59" i="40"/>
  <c r="M58" i="40"/>
  <c r="L58" i="40"/>
  <c r="K58" i="40"/>
  <c r="J58" i="40"/>
  <c r="F58" i="40"/>
  <c r="I57" i="40"/>
  <c r="M57" i="40" s="1"/>
  <c r="H57" i="40"/>
  <c r="H55" i="40" s="1"/>
  <c r="G57" i="40"/>
  <c r="G55" i="40" s="1"/>
  <c r="L83" i="40" l="1"/>
  <c r="M83" i="40"/>
  <c r="K57" i="40"/>
  <c r="C55" i="40"/>
  <c r="D55" i="40"/>
  <c r="L55" i="40" s="1"/>
  <c r="I54" i="40"/>
  <c r="J54" i="40" s="1"/>
  <c r="G54" i="40"/>
  <c r="J56" i="40"/>
  <c r="M56" i="40"/>
  <c r="H54" i="40"/>
  <c r="J57" i="40"/>
  <c r="I55" i="40"/>
  <c r="J55" i="40" s="1"/>
  <c r="E55" i="40"/>
  <c r="H72" i="30"/>
  <c r="H74" i="30"/>
  <c r="H73" i="30"/>
  <c r="H47" i="30"/>
  <c r="H49" i="30"/>
  <c r="H40" i="30"/>
  <c r="H44" i="30"/>
  <c r="H39" i="30"/>
  <c r="H41" i="30"/>
  <c r="H11" i="30"/>
  <c r="H36" i="30"/>
  <c r="H21" i="30"/>
  <c r="CH72" i="41"/>
  <c r="H70" i="30"/>
  <c r="H64" i="30"/>
  <c r="H58" i="30"/>
  <c r="H52" i="30"/>
  <c r="H43" i="30"/>
  <c r="H33" i="30"/>
  <c r="H12" i="30"/>
  <c r="H18" i="30"/>
  <c r="H24" i="30"/>
  <c r="H62" i="30"/>
  <c r="H31" i="30"/>
  <c r="H67" i="30"/>
  <c r="H69" i="30"/>
  <c r="H63" i="30"/>
  <c r="H57" i="30"/>
  <c r="H51" i="30"/>
  <c r="H42" i="30"/>
  <c r="H32" i="30"/>
  <c r="H13" i="30"/>
  <c r="H19" i="30"/>
  <c r="H25" i="30"/>
  <c r="H50" i="30"/>
  <c r="H14" i="30"/>
  <c r="H48" i="30"/>
  <c r="H15" i="30"/>
  <c r="H66" i="30"/>
  <c r="H60" i="30"/>
  <c r="H54" i="30"/>
  <c r="H46" i="30"/>
  <c r="H35" i="30"/>
  <c r="H29" i="30"/>
  <c r="H16" i="30"/>
  <c r="H22" i="30"/>
  <c r="H68" i="30"/>
  <c r="H38" i="30"/>
  <c r="H26" i="30"/>
  <c r="H55" i="30"/>
  <c r="H30" i="30"/>
  <c r="H71" i="30"/>
  <c r="H65" i="30"/>
  <c r="H59" i="30"/>
  <c r="H53" i="30"/>
  <c r="H45" i="30"/>
  <c r="H34" i="30"/>
  <c r="H28" i="30"/>
  <c r="H17" i="30"/>
  <c r="H23" i="30"/>
  <c r="H56" i="30"/>
  <c r="H20" i="30"/>
  <c r="H61" i="30"/>
  <c r="H37" i="30"/>
  <c r="H10" i="30"/>
  <c r="G8" i="30"/>
  <c r="F83" i="40"/>
  <c r="C56" i="40"/>
  <c r="K56" i="40" s="1"/>
  <c r="D56" i="40"/>
  <c r="E54" i="40"/>
  <c r="K55" i="40"/>
  <c r="C54" i="40"/>
  <c r="K54" i="40" s="1"/>
  <c r="F57" i="40"/>
  <c r="J77" i="40"/>
  <c r="J83" i="40"/>
  <c r="D54" i="40"/>
  <c r="K77" i="40"/>
  <c r="F77" i="40"/>
  <c r="L57" i="40"/>
  <c r="M77" i="40"/>
  <c r="M54" i="40" l="1"/>
  <c r="F56" i="40"/>
  <c r="L56" i="40"/>
  <c r="M55" i="40"/>
  <c r="F55" i="40"/>
  <c r="L54" i="40"/>
  <c r="F54" i="40"/>
  <c r="F188" i="33" l="1"/>
  <c r="E188" i="33"/>
  <c r="D188" i="33"/>
  <c r="F185" i="33"/>
  <c r="E185" i="33"/>
  <c r="D185" i="33"/>
  <c r="F181" i="33"/>
  <c r="E181" i="33"/>
  <c r="D181" i="33"/>
  <c r="F173" i="33"/>
  <c r="E173" i="33"/>
  <c r="D173" i="33"/>
  <c r="G171" i="33"/>
  <c r="F170" i="33"/>
  <c r="E170" i="33"/>
  <c r="D170" i="33"/>
  <c r="G168" i="33"/>
  <c r="G167" i="33"/>
  <c r="G165" i="33"/>
  <c r="G164" i="33"/>
  <c r="F162" i="33"/>
  <c r="E162" i="33"/>
  <c r="D162" i="33"/>
  <c r="G160" i="33"/>
  <c r="F159" i="33"/>
  <c r="E159" i="33"/>
  <c r="D159" i="33"/>
  <c r="G157" i="33"/>
  <c r="G156" i="33"/>
  <c r="G154" i="33"/>
  <c r="G153" i="33"/>
  <c r="F151" i="33"/>
  <c r="E151" i="33"/>
  <c r="D151" i="33"/>
  <c r="G149" i="33"/>
  <c r="F148" i="33"/>
  <c r="E148" i="33"/>
  <c r="D148" i="33"/>
  <c r="G146" i="33"/>
  <c r="G143" i="33"/>
  <c r="G142" i="33"/>
  <c r="F139" i="33"/>
  <c r="E139" i="33"/>
  <c r="D139" i="33"/>
  <c r="G138" i="33"/>
  <c r="F136" i="33"/>
  <c r="E136" i="33"/>
  <c r="D136" i="33"/>
  <c r="F135" i="33"/>
  <c r="E135" i="33"/>
  <c r="D135" i="33"/>
  <c r="G133" i="33"/>
  <c r="F132" i="33"/>
  <c r="E132" i="33"/>
  <c r="D132" i="33"/>
  <c r="G131" i="33"/>
  <c r="G130" i="33"/>
  <c r="G129" i="33"/>
  <c r="G128" i="33"/>
  <c r="G127" i="33"/>
  <c r="G126" i="33"/>
  <c r="F124" i="33"/>
  <c r="E124" i="33"/>
  <c r="D124" i="33"/>
  <c r="G123" i="33"/>
  <c r="G122" i="33"/>
  <c r="G121" i="33"/>
  <c r="F120" i="33"/>
  <c r="E120" i="33"/>
  <c r="D120" i="33"/>
  <c r="F119" i="33"/>
  <c r="E119" i="33"/>
  <c r="D119" i="33"/>
  <c r="G117" i="33"/>
  <c r="F116" i="33"/>
  <c r="E116" i="33"/>
  <c r="D116" i="33"/>
  <c r="G115" i="33"/>
  <c r="G114" i="33"/>
  <c r="G113" i="33"/>
  <c r="G112" i="33"/>
  <c r="G111" i="33"/>
  <c r="G110" i="33"/>
  <c r="G108" i="33"/>
  <c r="G107" i="33"/>
  <c r="G105" i="33"/>
  <c r="F104" i="33"/>
  <c r="E104" i="33"/>
  <c r="D104" i="33"/>
  <c r="G102" i="33"/>
  <c r="F101" i="33"/>
  <c r="E101" i="33"/>
  <c r="D101" i="33"/>
  <c r="G99" i="33"/>
  <c r="G98" i="33"/>
  <c r="G97" i="33"/>
  <c r="G96" i="33"/>
  <c r="G95" i="33"/>
  <c r="F54" i="33"/>
  <c r="E54" i="33"/>
  <c r="D54" i="33"/>
  <c r="G53" i="33"/>
  <c r="F50" i="33"/>
  <c r="E50" i="33"/>
  <c r="D50" i="33"/>
  <c r="F49" i="33"/>
  <c r="E49" i="33"/>
  <c r="D49" i="33"/>
  <c r="G47" i="33"/>
  <c r="F46" i="33"/>
  <c r="E46" i="33"/>
  <c r="D46" i="33"/>
  <c r="G45" i="33"/>
  <c r="G44" i="33"/>
  <c r="G43" i="33"/>
  <c r="G42" i="33"/>
  <c r="G41" i="33"/>
  <c r="G40" i="33"/>
  <c r="G26" i="33"/>
  <c r="F23" i="33"/>
  <c r="AL23" i="33" s="1"/>
  <c r="E23" i="33"/>
  <c r="AK23" i="33" s="1"/>
  <c r="D23" i="33"/>
  <c r="AJ23" i="33" s="1"/>
  <c r="G22" i="33"/>
  <c r="G21" i="33"/>
  <c r="G20" i="33"/>
  <c r="G19" i="33"/>
  <c r="G18" i="33"/>
  <c r="G17" i="33"/>
  <c r="G11" i="33"/>
  <c r="G10" i="33"/>
  <c r="D9" i="33"/>
  <c r="AJ9" i="33" s="1"/>
  <c r="M52" i="34"/>
  <c r="M51" i="34"/>
  <c r="F47" i="34"/>
  <c r="K47" i="34"/>
  <c r="J72" i="34"/>
  <c r="F60" i="34"/>
  <c r="M76" i="34"/>
  <c r="L76" i="34"/>
  <c r="J76" i="34"/>
  <c r="F76" i="34"/>
  <c r="M75" i="34"/>
  <c r="L75" i="34"/>
  <c r="J75" i="34"/>
  <c r="F75" i="34"/>
  <c r="M74" i="34"/>
  <c r="L74" i="34"/>
  <c r="J74" i="34"/>
  <c r="F74" i="34"/>
  <c r="M73" i="34"/>
  <c r="L73" i="34"/>
  <c r="J73" i="34"/>
  <c r="F73" i="34"/>
  <c r="M72" i="34"/>
  <c r="M70" i="34"/>
  <c r="M69" i="34"/>
  <c r="L69" i="34"/>
  <c r="K69" i="34"/>
  <c r="J69" i="34"/>
  <c r="F69" i="34"/>
  <c r="M68" i="34"/>
  <c r="M67" i="34"/>
  <c r="L67" i="34"/>
  <c r="K67" i="34"/>
  <c r="J67" i="34"/>
  <c r="F67" i="34"/>
  <c r="M66" i="34"/>
  <c r="L66" i="34"/>
  <c r="K66" i="34"/>
  <c r="J66" i="34"/>
  <c r="F66" i="34"/>
  <c r="L65" i="34"/>
  <c r="K65" i="34"/>
  <c r="M64" i="34"/>
  <c r="L64" i="34"/>
  <c r="J64" i="34"/>
  <c r="F64" i="34"/>
  <c r="M63" i="34"/>
  <c r="L63" i="34"/>
  <c r="J63" i="34"/>
  <c r="F63" i="34"/>
  <c r="M62" i="34"/>
  <c r="L62" i="34"/>
  <c r="J62" i="34"/>
  <c r="F62" i="34"/>
  <c r="M61" i="34"/>
  <c r="L61" i="34"/>
  <c r="J61" i="34"/>
  <c r="F61" i="34"/>
  <c r="L60" i="34"/>
  <c r="K60" i="34"/>
  <c r="J60" i="34"/>
  <c r="M59" i="34"/>
  <c r="L59" i="34"/>
  <c r="K59" i="34"/>
  <c r="J59" i="34"/>
  <c r="F59" i="34"/>
  <c r="M58" i="34"/>
  <c r="L58" i="34"/>
  <c r="K58" i="34"/>
  <c r="J58" i="34"/>
  <c r="F58" i="34"/>
  <c r="M57" i="34"/>
  <c r="L57" i="34"/>
  <c r="K57" i="34"/>
  <c r="J57" i="34"/>
  <c r="F57" i="34"/>
  <c r="M56" i="34"/>
  <c r="L56" i="34"/>
  <c r="K56" i="34"/>
  <c r="J56" i="34"/>
  <c r="F56" i="34"/>
  <c r="M55" i="34"/>
  <c r="L55" i="34"/>
  <c r="K55" i="34"/>
  <c r="J55" i="34"/>
  <c r="F55" i="34"/>
  <c r="M54" i="34"/>
  <c r="L54" i="34"/>
  <c r="K54" i="34"/>
  <c r="J54" i="34"/>
  <c r="F54" i="34"/>
  <c r="M53" i="34"/>
  <c r="L53" i="34"/>
  <c r="K53" i="34"/>
  <c r="J53" i="34"/>
  <c r="F53" i="34"/>
  <c r="L52" i="34"/>
  <c r="K52" i="34"/>
  <c r="J52" i="34"/>
  <c r="F52" i="34"/>
  <c r="L51" i="34"/>
  <c r="K51" i="34"/>
  <c r="J51" i="34"/>
  <c r="F51" i="34"/>
  <c r="M50" i="34"/>
  <c r="L50" i="34"/>
  <c r="K50" i="34"/>
  <c r="J50" i="34"/>
  <c r="F50" i="34"/>
  <c r="M49" i="34"/>
  <c r="L49" i="34"/>
  <c r="K49" i="34"/>
  <c r="J49" i="34"/>
  <c r="F49" i="34"/>
  <c r="J48" i="34"/>
  <c r="M48" i="34"/>
  <c r="L48" i="34"/>
  <c r="F347" i="29"/>
  <c r="E347" i="29"/>
  <c r="D347" i="29"/>
  <c r="G349" i="29"/>
  <c r="E94" i="33" l="1"/>
  <c r="D174" i="33"/>
  <c r="E174" i="33"/>
  <c r="F174" i="33"/>
  <c r="G174" i="33" s="1"/>
  <c r="D8" i="33"/>
  <c r="AJ8" i="33" s="1"/>
  <c r="F152" i="33"/>
  <c r="G173" i="33"/>
  <c r="E163" i="33"/>
  <c r="G101" i="33"/>
  <c r="D141" i="33"/>
  <c r="G54" i="33"/>
  <c r="G136" i="33"/>
  <c r="D152" i="33"/>
  <c r="D94" i="33"/>
  <c r="D163" i="33"/>
  <c r="D39" i="33"/>
  <c r="F125" i="33"/>
  <c r="E8" i="33"/>
  <c r="AK8" i="33" s="1"/>
  <c r="G119" i="33"/>
  <c r="G139" i="33"/>
  <c r="G148" i="33"/>
  <c r="G170" i="33"/>
  <c r="E39" i="33"/>
  <c r="E152" i="33"/>
  <c r="F163" i="33"/>
  <c r="G120" i="33"/>
  <c r="G188" i="33"/>
  <c r="G162" i="33"/>
  <c r="G9" i="33"/>
  <c r="F39" i="33"/>
  <c r="G116" i="33"/>
  <c r="G132" i="33"/>
  <c r="G46" i="33"/>
  <c r="G124" i="33"/>
  <c r="G151" i="33"/>
  <c r="G50" i="33"/>
  <c r="F109" i="33"/>
  <c r="E109" i="33"/>
  <c r="E125" i="33"/>
  <c r="E141" i="33"/>
  <c r="G185" i="33"/>
  <c r="D109" i="33"/>
  <c r="D125" i="33"/>
  <c r="F141" i="33"/>
  <c r="F94" i="33"/>
  <c r="G104" i="33"/>
  <c r="F8" i="33"/>
  <c r="AL8" i="33" s="1"/>
  <c r="G49" i="33"/>
  <c r="G159" i="33"/>
  <c r="G181" i="33"/>
  <c r="G135" i="33"/>
  <c r="F48" i="34"/>
  <c r="L47" i="34"/>
  <c r="J47" i="34"/>
  <c r="K48" i="34"/>
  <c r="L45" i="34"/>
  <c r="M65" i="34"/>
  <c r="F46" i="34"/>
  <c r="J65" i="34"/>
  <c r="K45" i="34"/>
  <c r="K46" i="34"/>
  <c r="J46" i="34"/>
  <c r="L46" i="34"/>
  <c r="M47" i="34"/>
  <c r="M46" i="34"/>
  <c r="F65" i="34"/>
  <c r="D38" i="33" l="1"/>
  <c r="F38" i="33"/>
  <c r="E38" i="33"/>
  <c r="D140" i="33"/>
  <c r="G141" i="33"/>
  <c r="G39" i="33"/>
  <c r="E140" i="33"/>
  <c r="G152" i="33"/>
  <c r="G94" i="33"/>
  <c r="G125" i="33"/>
  <c r="F140" i="33"/>
  <c r="G163" i="33"/>
  <c r="G8" i="33"/>
  <c r="G109" i="33"/>
  <c r="J45" i="34"/>
  <c r="M45" i="34"/>
  <c r="F45" i="34"/>
  <c r="G38" i="33" l="1"/>
  <c r="D37" i="33"/>
  <c r="E37" i="33"/>
  <c r="F37" i="33"/>
  <c r="G37" i="33" l="1"/>
  <c r="AP58" i="41" l="1"/>
  <c r="AP80" i="41"/>
  <c r="AO79" i="41"/>
  <c r="AJ58" i="41"/>
  <c r="AJ60" i="41" s="1"/>
  <c r="AK58" i="41"/>
  <c r="AK60" i="41" s="1"/>
  <c r="AI58" i="41"/>
  <c r="AI60" i="41" s="1"/>
  <c r="AJ56" i="41"/>
  <c r="AK56" i="41"/>
  <c r="AI56" i="41"/>
  <c r="AL66" i="41"/>
  <c r="AJ54" i="41"/>
  <c r="AK54" i="41"/>
  <c r="AI54" i="41"/>
  <c r="F296" i="29"/>
  <c r="E296" i="29"/>
  <c r="D296" i="29"/>
  <c r="E293" i="29"/>
  <c r="F293" i="29"/>
  <c r="D293" i="29"/>
  <c r="Z56" i="41"/>
  <c r="Z54" i="41"/>
  <c r="Z78" i="41"/>
  <c r="Z55" i="41"/>
  <c r="F205" i="39"/>
  <c r="Q54" i="41"/>
  <c r="P54" i="41"/>
  <c r="P57" i="41" s="1"/>
  <c r="O54" i="41"/>
  <c r="O57" i="41" s="1"/>
  <c r="G253" i="29"/>
  <c r="G247" i="29"/>
  <c r="F251" i="29"/>
  <c r="E251" i="29"/>
  <c r="D251" i="29"/>
  <c r="F248" i="29"/>
  <c r="E248" i="29"/>
  <c r="D248" i="29"/>
  <c r="M60" i="41"/>
  <c r="L60" i="41"/>
  <c r="K60" i="41"/>
  <c r="M57" i="41"/>
  <c r="L57" i="41"/>
  <c r="K57" i="41"/>
  <c r="N54" i="41"/>
  <c r="M68" i="41"/>
  <c r="L68" i="41"/>
  <c r="K68" i="41"/>
  <c r="M71" i="41"/>
  <c r="L71" i="41"/>
  <c r="K71" i="41"/>
  <c r="F131" i="39"/>
  <c r="F224" i="39"/>
  <c r="F223" i="39"/>
  <c r="F222" i="39"/>
  <c r="F221" i="39"/>
  <c r="F220" i="39"/>
  <c r="F219" i="39"/>
  <c r="F218" i="39"/>
  <c r="F217" i="39"/>
  <c r="F216" i="39"/>
  <c r="F215" i="39"/>
  <c r="F214" i="39"/>
  <c r="F213" i="39"/>
  <c r="F212" i="39"/>
  <c r="F211" i="39"/>
  <c r="F209" i="39"/>
  <c r="F208" i="39"/>
  <c r="F207" i="39"/>
  <c r="F206" i="39"/>
  <c r="F204" i="39"/>
  <c r="F203" i="39"/>
  <c r="F202" i="39"/>
  <c r="F201" i="39"/>
  <c r="F200" i="39"/>
  <c r="F199" i="39"/>
  <c r="F198" i="39"/>
  <c r="F197" i="39"/>
  <c r="F196" i="39"/>
  <c r="F195" i="39"/>
  <c r="F194" i="39"/>
  <c r="F193" i="39"/>
  <c r="F192" i="39"/>
  <c r="F191" i="39"/>
  <c r="F190" i="39"/>
  <c r="F189" i="39"/>
  <c r="F188" i="39"/>
  <c r="F187" i="39"/>
  <c r="F186" i="39"/>
  <c r="F185" i="39"/>
  <c r="F184" i="39"/>
  <c r="F183" i="39"/>
  <c r="F182" i="39"/>
  <c r="F181" i="39"/>
  <c r="F180" i="39"/>
  <c r="F179" i="39"/>
  <c r="F178" i="39"/>
  <c r="F177" i="39"/>
  <c r="F176" i="39"/>
  <c r="F175" i="39"/>
  <c r="F174" i="39"/>
  <c r="F173" i="39"/>
  <c r="F172" i="39"/>
  <c r="F171" i="39"/>
  <c r="F170" i="39"/>
  <c r="F169" i="39"/>
  <c r="F168" i="39"/>
  <c r="F167" i="39"/>
  <c r="F166" i="39"/>
  <c r="F165" i="39"/>
  <c r="F164" i="39"/>
  <c r="F163" i="39"/>
  <c r="F162" i="39"/>
  <c r="F161" i="39"/>
  <c r="F160" i="39"/>
  <c r="F159" i="39"/>
  <c r="F158" i="39"/>
  <c r="F157" i="39"/>
  <c r="F156" i="39"/>
  <c r="F155" i="39"/>
  <c r="F154" i="39"/>
  <c r="F153" i="39"/>
  <c r="F152" i="39"/>
  <c r="F151" i="39"/>
  <c r="F150" i="39"/>
  <c r="F149" i="39"/>
  <c r="F148" i="39"/>
  <c r="F147" i="39"/>
  <c r="F146" i="39"/>
  <c r="F145" i="39"/>
  <c r="F144" i="39"/>
  <c r="F143" i="39"/>
  <c r="F142" i="39"/>
  <c r="F141" i="39"/>
  <c r="F140" i="39"/>
  <c r="F139" i="39"/>
  <c r="F138" i="39"/>
  <c r="F137" i="39"/>
  <c r="F136" i="39"/>
  <c r="F135" i="39"/>
  <c r="F134" i="39"/>
  <c r="F133" i="39"/>
  <c r="F132" i="39"/>
  <c r="F130" i="39"/>
  <c r="F129" i="39"/>
  <c r="F128" i="39"/>
  <c r="F127" i="39"/>
  <c r="F126" i="39"/>
  <c r="F125" i="39"/>
  <c r="F124" i="39"/>
  <c r="F123" i="39"/>
  <c r="J56" i="41"/>
  <c r="J78" i="41"/>
  <c r="CC86" i="41"/>
  <c r="CB86" i="41"/>
  <c r="CB83" i="41" s="1"/>
  <c r="CA86" i="41"/>
  <c r="CA83" i="41" s="1"/>
  <c r="BY86" i="41"/>
  <c r="BY83" i="41" s="1"/>
  <c r="BX86" i="41"/>
  <c r="BX83" i="41" s="1"/>
  <c r="BW86" i="41"/>
  <c r="BW83" i="41" s="1"/>
  <c r="BU86" i="41"/>
  <c r="BU83" i="41" s="1"/>
  <c r="BT86" i="41"/>
  <c r="BT83" i="41" s="1"/>
  <c r="BS86" i="41"/>
  <c r="BS83" i="41" s="1"/>
  <c r="BQ86" i="41"/>
  <c r="BQ83" i="41" s="1"/>
  <c r="BP86" i="41"/>
  <c r="BP83" i="41" s="1"/>
  <c r="BO86" i="41"/>
  <c r="BO83" i="41" s="1"/>
  <c r="BM86" i="41"/>
  <c r="BM83" i="41" s="1"/>
  <c r="BL86" i="41"/>
  <c r="BL83" i="41" s="1"/>
  <c r="BK86" i="41"/>
  <c r="BK83" i="41" s="1"/>
  <c r="BI86" i="41"/>
  <c r="BI83" i="41" s="1"/>
  <c r="BH86" i="41"/>
  <c r="BH83" i="41" s="1"/>
  <c r="BG86" i="41"/>
  <c r="BG83" i="41" s="1"/>
  <c r="BE86" i="41"/>
  <c r="BD86" i="41"/>
  <c r="BD83" i="41" s="1"/>
  <c r="BC86" i="41"/>
  <c r="BC83" i="41" s="1"/>
  <c r="BA86" i="41"/>
  <c r="BA83" i="41" s="1"/>
  <c r="AZ86" i="41"/>
  <c r="AZ83" i="41" s="1"/>
  <c r="AY86" i="41"/>
  <c r="AY83" i="41" s="1"/>
  <c r="AW86" i="41"/>
  <c r="AW83" i="41" s="1"/>
  <c r="AV86" i="41"/>
  <c r="AU86" i="41"/>
  <c r="AU83" i="41" s="1"/>
  <c r="AS86" i="41"/>
  <c r="AS83" i="41" s="1"/>
  <c r="AR86" i="41"/>
  <c r="AR83" i="41" s="1"/>
  <c r="AQ86" i="41"/>
  <c r="AQ83" i="41" s="1"/>
  <c r="AO86" i="41"/>
  <c r="AN86" i="41"/>
  <c r="AN83" i="41" s="1"/>
  <c r="AM86" i="41"/>
  <c r="AM83" i="41" s="1"/>
  <c r="AK86" i="41"/>
  <c r="AK83" i="41" s="1"/>
  <c r="AJ86" i="41"/>
  <c r="AJ83" i="41" s="1"/>
  <c r="AI86" i="41"/>
  <c r="AI83" i="41" s="1"/>
  <c r="AG86" i="41"/>
  <c r="AG83" i="41" s="1"/>
  <c r="AF86" i="41"/>
  <c r="AF83" i="41" s="1"/>
  <c r="AE86" i="41"/>
  <c r="AE83" i="41" s="1"/>
  <c r="AC86" i="41"/>
  <c r="AC83" i="41" s="1"/>
  <c r="AB86" i="41"/>
  <c r="AB83" i="41" s="1"/>
  <c r="AA86" i="41"/>
  <c r="AA83" i="41" s="1"/>
  <c r="Y86" i="41"/>
  <c r="X86" i="41"/>
  <c r="X83" i="41" s="1"/>
  <c r="W86" i="41"/>
  <c r="W83" i="41" s="1"/>
  <c r="U86" i="41"/>
  <c r="U83" i="41" s="1"/>
  <c r="T86" i="41"/>
  <c r="T83" i="41" s="1"/>
  <c r="S86" i="41"/>
  <c r="S83" i="41" s="1"/>
  <c r="Q86" i="41"/>
  <c r="Q83" i="41" s="1"/>
  <c r="P86" i="41"/>
  <c r="P83" i="41" s="1"/>
  <c r="O86" i="41"/>
  <c r="O83" i="41" s="1"/>
  <c r="M86" i="41"/>
  <c r="M83" i="41" s="1"/>
  <c r="L86" i="41"/>
  <c r="L83" i="41" s="1"/>
  <c r="K86" i="41"/>
  <c r="K83" i="41" s="1"/>
  <c r="I86" i="41"/>
  <c r="I83" i="41" s="1"/>
  <c r="H86" i="41"/>
  <c r="G86" i="41"/>
  <c r="G83" i="41" s="1"/>
  <c r="CD84" i="41"/>
  <c r="F84" i="41"/>
  <c r="BE83" i="41"/>
  <c r="AV83" i="41"/>
  <c r="AO83" i="41"/>
  <c r="Y83" i="41"/>
  <c r="H83" i="41"/>
  <c r="CC82" i="41"/>
  <c r="CB82" i="41"/>
  <c r="CA82" i="41"/>
  <c r="BY82" i="41"/>
  <c r="BX82" i="41"/>
  <c r="BW82" i="41"/>
  <c r="BU82" i="41"/>
  <c r="BT82" i="41"/>
  <c r="BS82" i="41"/>
  <c r="BQ82" i="41"/>
  <c r="BP82" i="41"/>
  <c r="BO82" i="41"/>
  <c r="BM82" i="41"/>
  <c r="BL82" i="41"/>
  <c r="BK82" i="41"/>
  <c r="BI82" i="41"/>
  <c r="BH82" i="41"/>
  <c r="BG82" i="41"/>
  <c r="BE82" i="41"/>
  <c r="BD82" i="41"/>
  <c r="BC82" i="41"/>
  <c r="BA82" i="41"/>
  <c r="AZ82" i="41"/>
  <c r="AY82" i="41"/>
  <c r="AW82" i="41"/>
  <c r="AV82" i="41"/>
  <c r="AU82" i="41"/>
  <c r="AS82" i="41"/>
  <c r="AR82" i="41"/>
  <c r="AQ82" i="41"/>
  <c r="AO82" i="41"/>
  <c r="AN82" i="41"/>
  <c r="AM82" i="41"/>
  <c r="AK82" i="41"/>
  <c r="AJ82" i="41"/>
  <c r="AI82" i="41"/>
  <c r="F82" i="41"/>
  <c r="AL80" i="41"/>
  <c r="F80" i="41"/>
  <c r="CC79" i="41"/>
  <c r="CB79" i="41"/>
  <c r="CA79" i="41"/>
  <c r="BY79" i="41"/>
  <c r="BX79" i="41"/>
  <c r="BW79" i="41"/>
  <c r="BU79" i="41"/>
  <c r="BT79" i="41"/>
  <c r="BS79" i="41"/>
  <c r="BQ79" i="41"/>
  <c r="BP79" i="41"/>
  <c r="BO79" i="41"/>
  <c r="BN79" i="41"/>
  <c r="BN72" i="41" s="1"/>
  <c r="BM79" i="41"/>
  <c r="BL79" i="41"/>
  <c r="BK79" i="41"/>
  <c r="BI79" i="41"/>
  <c r="BI72" i="41" s="1"/>
  <c r="BH79" i="41"/>
  <c r="BG79" i="41"/>
  <c r="BE79" i="41"/>
  <c r="BD79" i="41"/>
  <c r="BC79" i="41"/>
  <c r="BA79" i="41"/>
  <c r="BA72" i="41" s="1"/>
  <c r="AZ79" i="41"/>
  <c r="AY79" i="41"/>
  <c r="AW79" i="41"/>
  <c r="AV79" i="41"/>
  <c r="AU79" i="41"/>
  <c r="AS79" i="41"/>
  <c r="AS72" i="41" s="1"/>
  <c r="AR79" i="41"/>
  <c r="AQ79" i="41"/>
  <c r="AN79" i="41"/>
  <c r="AM79" i="41"/>
  <c r="AK79" i="41"/>
  <c r="AJ79" i="41"/>
  <c r="AI79" i="41"/>
  <c r="AG79" i="41"/>
  <c r="AF79" i="41"/>
  <c r="AF72" i="41" s="1"/>
  <c r="AE79" i="41"/>
  <c r="AE72" i="41" s="1"/>
  <c r="AC79" i="41"/>
  <c r="AC72" i="41" s="1"/>
  <c r="AB79" i="41"/>
  <c r="AB72" i="41" s="1"/>
  <c r="AA79" i="41"/>
  <c r="AA72" i="41" s="1"/>
  <c r="Y79" i="41"/>
  <c r="Y72" i="41" s="1"/>
  <c r="X79" i="41"/>
  <c r="X72" i="41" s="1"/>
  <c r="W79" i="41"/>
  <c r="W72" i="41" s="1"/>
  <c r="U79" i="41"/>
  <c r="U72" i="41" s="1"/>
  <c r="T79" i="41"/>
  <c r="T72" i="41" s="1"/>
  <c r="S79" i="41"/>
  <c r="S72" i="41" s="1"/>
  <c r="Q79" i="41"/>
  <c r="Q72" i="41" s="1"/>
  <c r="P79" i="41"/>
  <c r="P72" i="41" s="1"/>
  <c r="O79" i="41"/>
  <c r="O72" i="41" s="1"/>
  <c r="M79" i="41"/>
  <c r="M72" i="41" s="1"/>
  <c r="L79" i="41"/>
  <c r="L72" i="41" s="1"/>
  <c r="K79" i="41"/>
  <c r="K72" i="41" s="1"/>
  <c r="I79" i="41"/>
  <c r="H79" i="41"/>
  <c r="H72" i="41" s="1"/>
  <c r="G79" i="41"/>
  <c r="G72" i="41" s="1"/>
  <c r="BR78" i="41"/>
  <c r="BJ78" i="41"/>
  <c r="BF78" i="41"/>
  <c r="AP78" i="41"/>
  <c r="AL78" i="41"/>
  <c r="F78" i="41"/>
  <c r="AP77" i="41"/>
  <c r="N77" i="41"/>
  <c r="F77" i="41"/>
  <c r="CD76" i="41"/>
  <c r="BZ76" i="41"/>
  <c r="BR76" i="41"/>
  <c r="BJ76" i="41"/>
  <c r="BF76" i="41"/>
  <c r="AX76" i="41"/>
  <c r="AP76" i="41"/>
  <c r="AL76" i="41"/>
  <c r="AH76" i="41"/>
  <c r="AD76" i="41"/>
  <c r="Z76" i="41"/>
  <c r="V76" i="41"/>
  <c r="R76" i="41"/>
  <c r="R79" i="41" s="1"/>
  <c r="R72" i="41" s="1"/>
  <c r="N76" i="41"/>
  <c r="J76" i="41"/>
  <c r="F76" i="41"/>
  <c r="BB72" i="41"/>
  <c r="AG72" i="41"/>
  <c r="CC71" i="41"/>
  <c r="CB71" i="41"/>
  <c r="CA71" i="41"/>
  <c r="BY71" i="41"/>
  <c r="BX71" i="41"/>
  <c r="BW71" i="41"/>
  <c r="BU71" i="41"/>
  <c r="BT71" i="41"/>
  <c r="BS71" i="41"/>
  <c r="BQ71" i="41"/>
  <c r="BP71" i="41"/>
  <c r="BO71" i="41"/>
  <c r="BM71" i="41"/>
  <c r="BL71" i="41"/>
  <c r="BK71" i="41"/>
  <c r="BI71" i="41"/>
  <c r="BH71" i="41"/>
  <c r="BG71" i="41"/>
  <c r="BE71" i="41"/>
  <c r="BD71" i="41"/>
  <c r="BC71" i="41"/>
  <c r="BA71" i="41"/>
  <c r="AZ71" i="41"/>
  <c r="AY71" i="41"/>
  <c r="AW71" i="41"/>
  <c r="AV71" i="41"/>
  <c r="AU71" i="41"/>
  <c r="AS71" i="41"/>
  <c r="AR71" i="41"/>
  <c r="AQ71" i="41"/>
  <c r="AO71" i="41"/>
  <c r="AN71" i="41"/>
  <c r="AM71" i="41"/>
  <c r="AK71" i="41"/>
  <c r="AJ71" i="41"/>
  <c r="AI71" i="41"/>
  <c r="Q71" i="41"/>
  <c r="P71" i="41"/>
  <c r="O71" i="41"/>
  <c r="BN69" i="41"/>
  <c r="BJ69" i="41"/>
  <c r="BJ71" i="41" s="1"/>
  <c r="BB69" i="41"/>
  <c r="AL69" i="41"/>
  <c r="R69" i="41"/>
  <c r="N69" i="41"/>
  <c r="F69" i="41"/>
  <c r="CC68" i="41"/>
  <c r="CB68" i="41"/>
  <c r="CA68" i="41"/>
  <c r="BZ68" i="41"/>
  <c r="BY68" i="41"/>
  <c r="BX68" i="41"/>
  <c r="BW68" i="41"/>
  <c r="BV68" i="41"/>
  <c r="BU68" i="41"/>
  <c r="BT68" i="41"/>
  <c r="BT61" i="41" s="1"/>
  <c r="BS68" i="41"/>
  <c r="BQ68" i="41"/>
  <c r="BP68" i="41"/>
  <c r="BP61" i="41" s="1"/>
  <c r="BO68" i="41"/>
  <c r="BM68" i="41"/>
  <c r="BL68" i="41"/>
  <c r="BK68" i="41"/>
  <c r="BI68" i="41"/>
  <c r="BH68" i="41"/>
  <c r="BG68" i="41"/>
  <c r="BE68" i="41"/>
  <c r="BD68" i="41"/>
  <c r="BC68" i="41"/>
  <c r="BA68" i="41"/>
  <c r="AZ68" i="41"/>
  <c r="AZ61" i="41" s="1"/>
  <c r="AY68" i="41"/>
  <c r="AY61" i="41" s="1"/>
  <c r="AW68" i="41"/>
  <c r="AV68" i="41"/>
  <c r="AV61" i="41" s="1"/>
  <c r="AU68" i="41"/>
  <c r="AS68" i="41"/>
  <c r="AS61" i="41" s="1"/>
  <c r="AR68" i="41"/>
  <c r="AR61" i="41" s="1"/>
  <c r="AQ68" i="41"/>
  <c r="AP68" i="41"/>
  <c r="AP71" i="41" s="1"/>
  <c r="AP61" i="41" s="1"/>
  <c r="AO68" i="41"/>
  <c r="AN68" i="41"/>
  <c r="AM68" i="41"/>
  <c r="AK68" i="41"/>
  <c r="AJ68" i="41"/>
  <c r="AI68" i="41"/>
  <c r="AI61" i="41" s="1"/>
  <c r="AG68" i="41"/>
  <c r="AG61" i="41" s="1"/>
  <c r="AF68" i="41"/>
  <c r="AF61" i="41" s="1"/>
  <c r="AC68" i="41"/>
  <c r="AC61" i="41" s="1"/>
  <c r="AB68" i="41"/>
  <c r="AB61" i="41" s="1"/>
  <c r="AA68" i="41"/>
  <c r="Y68" i="41"/>
  <c r="Y61" i="41" s="1"/>
  <c r="X68" i="41"/>
  <c r="W68" i="41"/>
  <c r="W61" i="41" s="1"/>
  <c r="V68" i="41"/>
  <c r="V61" i="41" s="1"/>
  <c r="U68" i="41"/>
  <c r="U61" i="41" s="1"/>
  <c r="T68" i="41"/>
  <c r="T61" i="41" s="1"/>
  <c r="S68" i="41"/>
  <c r="S61" i="41" s="1"/>
  <c r="Q68" i="41"/>
  <c r="P68" i="41"/>
  <c r="O68" i="41"/>
  <c r="I68" i="41"/>
  <c r="I61" i="41" s="1"/>
  <c r="H68" i="41"/>
  <c r="H61" i="41" s="1"/>
  <c r="G68" i="41"/>
  <c r="G61" i="41" s="1"/>
  <c r="CD67" i="41"/>
  <c r="BN67" i="41"/>
  <c r="BJ67" i="41"/>
  <c r="AL67" i="41"/>
  <c r="F67" i="41"/>
  <c r="BR66" i="41"/>
  <c r="BN66" i="41"/>
  <c r="BJ66" i="41"/>
  <c r="BB66" i="41"/>
  <c r="Z66" i="41"/>
  <c r="R66" i="41"/>
  <c r="N66" i="41"/>
  <c r="J66" i="41"/>
  <c r="F66" i="41"/>
  <c r="CD65" i="41"/>
  <c r="BN65" i="41"/>
  <c r="BJ65" i="41"/>
  <c r="BB65" i="41"/>
  <c r="AL65" i="41"/>
  <c r="R65" i="41"/>
  <c r="N65" i="41"/>
  <c r="F65" i="41"/>
  <c r="CD64" i="41"/>
  <c r="BN64" i="41"/>
  <c r="N64" i="41"/>
  <c r="F64" i="41"/>
  <c r="CD63" i="41"/>
  <c r="BN63" i="41"/>
  <c r="BJ63" i="41"/>
  <c r="BB63" i="41"/>
  <c r="AL63" i="41"/>
  <c r="R63" i="41"/>
  <c r="N63" i="41"/>
  <c r="J63" i="41"/>
  <c r="F63" i="41"/>
  <c r="BN62" i="41"/>
  <c r="BJ62" i="41"/>
  <c r="BB62" i="41"/>
  <c r="R62" i="41"/>
  <c r="N62" i="41"/>
  <c r="F62" i="41"/>
  <c r="BF61" i="41"/>
  <c r="AX61" i="41"/>
  <c r="AT61" i="41"/>
  <c r="AH61" i="41"/>
  <c r="AE61" i="41"/>
  <c r="AD61" i="41"/>
  <c r="AA61" i="41"/>
  <c r="CD60" i="41"/>
  <c r="CC60" i="41"/>
  <c r="CB60" i="41"/>
  <c r="CA60" i="41"/>
  <c r="BZ60" i="41"/>
  <c r="BY60" i="41"/>
  <c r="BX60" i="41"/>
  <c r="BW60" i="41"/>
  <c r="BV60" i="41"/>
  <c r="BU60" i="41"/>
  <c r="BT60" i="41"/>
  <c r="BS60" i="41"/>
  <c r="BR60" i="41"/>
  <c r="BQ60" i="41"/>
  <c r="BP60" i="41"/>
  <c r="BO60" i="41"/>
  <c r="BM60" i="41"/>
  <c r="BL60" i="41"/>
  <c r="BK60" i="41"/>
  <c r="BI60" i="41"/>
  <c r="BH60" i="41"/>
  <c r="BG60" i="41"/>
  <c r="BE60" i="41"/>
  <c r="BD60" i="41"/>
  <c r="BC60" i="41"/>
  <c r="BA60" i="41"/>
  <c r="AZ60" i="41"/>
  <c r="AY60" i="41"/>
  <c r="AW60" i="41"/>
  <c r="AV60" i="41"/>
  <c r="AU60" i="41"/>
  <c r="AS60" i="41"/>
  <c r="AR60" i="41"/>
  <c r="AQ60" i="41"/>
  <c r="AO60" i="41"/>
  <c r="AN60" i="41"/>
  <c r="AM60" i="41"/>
  <c r="Q60" i="41"/>
  <c r="P60" i="41"/>
  <c r="O60" i="41"/>
  <c r="BN58" i="41"/>
  <c r="BJ58" i="41"/>
  <c r="BB58" i="41"/>
  <c r="R58" i="41"/>
  <c r="N58" i="41"/>
  <c r="F58" i="41"/>
  <c r="CC57" i="41"/>
  <c r="CB57" i="41"/>
  <c r="CA57" i="41"/>
  <c r="BY57" i="41"/>
  <c r="BY50" i="41" s="1"/>
  <c r="BX57" i="41"/>
  <c r="BW57" i="41"/>
  <c r="BU57" i="41"/>
  <c r="BT57" i="41"/>
  <c r="BS57" i="41"/>
  <c r="BS50" i="41" s="1"/>
  <c r="BQ57" i="41"/>
  <c r="BP57" i="41"/>
  <c r="BO57" i="41"/>
  <c r="BM57" i="41"/>
  <c r="BL57" i="41"/>
  <c r="BK57" i="41"/>
  <c r="BI57" i="41"/>
  <c r="BH57" i="41"/>
  <c r="BG57" i="41"/>
  <c r="BE57" i="41"/>
  <c r="BD57" i="41"/>
  <c r="BD50" i="41" s="1"/>
  <c r="BC57" i="41"/>
  <c r="BA57" i="41"/>
  <c r="AZ57" i="41"/>
  <c r="AY57" i="41"/>
  <c r="AW57" i="41"/>
  <c r="AV57" i="41"/>
  <c r="AV50" i="41" s="1"/>
  <c r="AU57" i="41"/>
  <c r="AS57" i="41"/>
  <c r="AR57" i="41"/>
  <c r="AQ57" i="41"/>
  <c r="AO57" i="41"/>
  <c r="AN57" i="41"/>
  <c r="AM57" i="41"/>
  <c r="AG57" i="41"/>
  <c r="AG50" i="41" s="1"/>
  <c r="AF57" i="41"/>
  <c r="AF50" i="41" s="1"/>
  <c r="AE57" i="41"/>
  <c r="AE50" i="41" s="1"/>
  <c r="AC57" i="41"/>
  <c r="AC50" i="41" s="1"/>
  <c r="AB57" i="41"/>
  <c r="AB50" i="41" s="1"/>
  <c r="AA57" i="41"/>
  <c r="AA50" i="41" s="1"/>
  <c r="Y57" i="41"/>
  <c r="Y50" i="41" s="1"/>
  <c r="X57" i="41"/>
  <c r="X50" i="41" s="1"/>
  <c r="W57" i="41"/>
  <c r="W50" i="41" s="1"/>
  <c r="U57" i="41"/>
  <c r="U50" i="41" s="1"/>
  <c r="T57" i="41"/>
  <c r="T50" i="41" s="1"/>
  <c r="S57" i="41"/>
  <c r="S50" i="41" s="1"/>
  <c r="Q57" i="41"/>
  <c r="I57" i="41"/>
  <c r="I50" i="41" s="1"/>
  <c r="H57" i="41"/>
  <c r="H50" i="41" s="1"/>
  <c r="G57" i="41"/>
  <c r="G50" i="41" s="1"/>
  <c r="F57" i="41"/>
  <c r="BR56" i="41"/>
  <c r="BN56" i="41"/>
  <c r="BJ56" i="41"/>
  <c r="BF56" i="41"/>
  <c r="AT56" i="41"/>
  <c r="AP56" i="41"/>
  <c r="F56" i="41"/>
  <c r="BN55" i="41"/>
  <c r="BJ55" i="41"/>
  <c r="BB55" i="41"/>
  <c r="AT55" i="41"/>
  <c r="AP55" i="41"/>
  <c r="AL55" i="41"/>
  <c r="R55" i="41"/>
  <c r="N55" i="41"/>
  <c r="J55" i="41"/>
  <c r="F55" i="41"/>
  <c r="CD54" i="41"/>
  <c r="BZ54" i="41"/>
  <c r="BV54" i="41"/>
  <c r="BR54" i="41"/>
  <c r="BN54" i="41"/>
  <c r="BJ54" i="41"/>
  <c r="BF54" i="41"/>
  <c r="BB54" i="41"/>
  <c r="AX54" i="41"/>
  <c r="AT54" i="41"/>
  <c r="AP54" i="41"/>
  <c r="AH54" i="41"/>
  <c r="AD54" i="41"/>
  <c r="V54" i="41"/>
  <c r="J54" i="41"/>
  <c r="F54" i="41"/>
  <c r="CD53" i="41"/>
  <c r="BN53" i="41"/>
  <c r="N53" i="41"/>
  <c r="F53" i="41"/>
  <c r="CD52" i="41"/>
  <c r="BN52" i="41"/>
  <c r="BJ52" i="41"/>
  <c r="BB52" i="41"/>
  <c r="AL52" i="41"/>
  <c r="R52" i="41"/>
  <c r="N52" i="41"/>
  <c r="J52" i="41"/>
  <c r="F52" i="41"/>
  <c r="BN51" i="41"/>
  <c r="BJ51" i="41"/>
  <c r="BB51" i="41"/>
  <c r="R51" i="41"/>
  <c r="N51" i="41"/>
  <c r="F51" i="41"/>
  <c r="F50" i="41"/>
  <c r="CB50" i="41" l="1"/>
  <c r="AY72" i="41"/>
  <c r="BN71" i="41"/>
  <c r="N57" i="41"/>
  <c r="BB71" i="41"/>
  <c r="BX61" i="41"/>
  <c r="AL58" i="41"/>
  <c r="AT57" i="41"/>
  <c r="BX50" i="41"/>
  <c r="BZ50" i="41" s="1"/>
  <c r="CC72" i="41"/>
  <c r="CD86" i="41"/>
  <c r="N68" i="41"/>
  <c r="R54" i="41"/>
  <c r="CA61" i="41"/>
  <c r="AU72" i="41"/>
  <c r="BZ79" i="41"/>
  <c r="AV72" i="41"/>
  <c r="BD72" i="41"/>
  <c r="BL72" i="41"/>
  <c r="BS72" i="41"/>
  <c r="CA72" i="41"/>
  <c r="BG72" i="41"/>
  <c r="AT60" i="41"/>
  <c r="AN61" i="41"/>
  <c r="BC72" i="41"/>
  <c r="AP60" i="41"/>
  <c r="AN72" i="41"/>
  <c r="BM72" i="41"/>
  <c r="BT72" i="41"/>
  <c r="CB72" i="41"/>
  <c r="CD72" i="41" s="1"/>
  <c r="AZ72" i="41"/>
  <c r="AK57" i="41"/>
  <c r="AK50" i="41" s="1"/>
  <c r="BK72" i="41"/>
  <c r="AP82" i="41"/>
  <c r="AU50" i="41"/>
  <c r="BC50" i="41"/>
  <c r="BK50" i="41"/>
  <c r="O61" i="41"/>
  <c r="AM61" i="41"/>
  <c r="AT82" i="41"/>
  <c r="L50" i="41"/>
  <c r="AJ57" i="41"/>
  <c r="AJ50" i="41" s="1"/>
  <c r="BD61" i="41"/>
  <c r="BE61" i="41"/>
  <c r="CB61" i="41"/>
  <c r="BE72" i="41"/>
  <c r="CD68" i="41"/>
  <c r="AJ61" i="41"/>
  <c r="AQ72" i="41"/>
  <c r="BV79" i="41"/>
  <c r="AW61" i="41"/>
  <c r="BQ61" i="41"/>
  <c r="BR68" i="41"/>
  <c r="AI72" i="41"/>
  <c r="BO72" i="41"/>
  <c r="BW72" i="41"/>
  <c r="M50" i="41"/>
  <c r="AO61" i="41"/>
  <c r="AW72" i="41"/>
  <c r="AX72" i="41" s="1"/>
  <c r="P61" i="41"/>
  <c r="BS61" i="41"/>
  <c r="BP72" i="41"/>
  <c r="BX72" i="41"/>
  <c r="K50" i="41"/>
  <c r="AI57" i="41"/>
  <c r="AI50" i="41" s="1"/>
  <c r="BJ68" i="41"/>
  <c r="F86" i="41"/>
  <c r="F72" i="41"/>
  <c r="CD57" i="41"/>
  <c r="BZ57" i="41"/>
  <c r="BW50" i="41"/>
  <c r="BV57" i="41"/>
  <c r="BR57" i="41"/>
  <c r="BP50" i="41"/>
  <c r="BQ50" i="41"/>
  <c r="BL50" i="41"/>
  <c r="BK61" i="41"/>
  <c r="BN57" i="41"/>
  <c r="BG50" i="41"/>
  <c r="BJ57" i="41"/>
  <c r="BG61" i="41"/>
  <c r="BH50" i="41"/>
  <c r="BI50" i="41"/>
  <c r="BF57" i="41"/>
  <c r="BA50" i="41"/>
  <c r="BB60" i="41"/>
  <c r="AR72" i="41"/>
  <c r="AT79" i="41"/>
  <c r="AM72" i="41"/>
  <c r="AO72" i="41"/>
  <c r="AN50" i="41"/>
  <c r="AP57" i="41"/>
  <c r="AM50" i="41"/>
  <c r="AO50" i="41"/>
  <c r="AL68" i="41"/>
  <c r="AK61" i="41"/>
  <c r="AL71" i="41"/>
  <c r="AH50" i="41"/>
  <c r="AH57" i="41"/>
  <c r="Z68" i="41"/>
  <c r="Z61" i="41" s="1"/>
  <c r="Z57" i="41"/>
  <c r="Z50" i="41"/>
  <c r="V72" i="41"/>
  <c r="V79" i="41"/>
  <c r="V50" i="41"/>
  <c r="R57" i="41"/>
  <c r="R71" i="41"/>
  <c r="Q50" i="41"/>
  <c r="J50" i="41"/>
  <c r="J57" i="41"/>
  <c r="J79" i="41"/>
  <c r="AR50" i="41"/>
  <c r="F83" i="41"/>
  <c r="AS50" i="41"/>
  <c r="AL56" i="41"/>
  <c r="V57" i="41"/>
  <c r="AD57" i="41"/>
  <c r="BB57" i="41"/>
  <c r="O50" i="41"/>
  <c r="BL61" i="41"/>
  <c r="J68" i="41"/>
  <c r="R68" i="41"/>
  <c r="M61" i="41"/>
  <c r="BY72" i="41"/>
  <c r="BZ72" i="41" s="1"/>
  <c r="AH79" i="41"/>
  <c r="CC50" i="41"/>
  <c r="CD50" i="41" s="1"/>
  <c r="BB68" i="41"/>
  <c r="BQ72" i="41"/>
  <c r="F60" i="41"/>
  <c r="R60" i="41"/>
  <c r="BA61" i="41"/>
  <c r="BB61" i="41" s="1"/>
  <c r="K61" i="41"/>
  <c r="BY61" i="41"/>
  <c r="BU61" i="41"/>
  <c r="CC61" i="41"/>
  <c r="CD61" i="41" s="1"/>
  <c r="AH72" i="41"/>
  <c r="F79" i="41"/>
  <c r="AP79" i="41"/>
  <c r="AD50" i="41"/>
  <c r="AL60" i="41"/>
  <c r="J61" i="41"/>
  <c r="AL54" i="41"/>
  <c r="N60" i="41"/>
  <c r="I72" i="41"/>
  <c r="J72" i="41" s="1"/>
  <c r="AL82" i="41"/>
  <c r="AX57" i="41"/>
  <c r="AW50" i="41"/>
  <c r="AX50" i="41" s="1"/>
  <c r="BE50" i="41"/>
  <c r="BF50" i="41" s="1"/>
  <c r="BT50" i="41"/>
  <c r="F61" i="41"/>
  <c r="BN68" i="41"/>
  <c r="AU61" i="41"/>
  <c r="BI61" i="41"/>
  <c r="BO61" i="41"/>
  <c r="BW61" i="41"/>
  <c r="AD72" i="41"/>
  <c r="AJ72" i="41"/>
  <c r="BM50" i="41"/>
  <c r="AQ50" i="41"/>
  <c r="AY50" i="41"/>
  <c r="BO50" i="41"/>
  <c r="BU50" i="41"/>
  <c r="CA50" i="41"/>
  <c r="AQ61" i="41"/>
  <c r="F71" i="41"/>
  <c r="BC61" i="41"/>
  <c r="AD79" i="41"/>
  <c r="AK72" i="41"/>
  <c r="BH72" i="41"/>
  <c r="BJ72" i="41" s="1"/>
  <c r="Z72" i="41"/>
  <c r="N72" i="41"/>
  <c r="P50" i="41"/>
  <c r="AZ50" i="41"/>
  <c r="CC83" i="41"/>
  <c r="CD83" i="41" s="1"/>
  <c r="BM61" i="41"/>
  <c r="L61" i="41"/>
  <c r="X61" i="41"/>
  <c r="BH61" i="41"/>
  <c r="N71" i="41"/>
  <c r="N79" i="41"/>
  <c r="Z79" i="41"/>
  <c r="AL79" i="41"/>
  <c r="AX79" i="41"/>
  <c r="Q61" i="41"/>
  <c r="F68" i="41"/>
  <c r="BJ79" i="41"/>
  <c r="BU72" i="41"/>
  <c r="BF79" i="41"/>
  <c r="BR79" i="41"/>
  <c r="CD79" i="41"/>
  <c r="N50" i="41" l="1"/>
  <c r="AL57" i="41"/>
  <c r="AP72" i="41"/>
  <c r="BF72" i="41"/>
  <c r="BB50" i="41"/>
  <c r="BV72" i="41"/>
  <c r="BR72" i="41"/>
  <c r="AL61" i="41"/>
  <c r="R61" i="41"/>
  <c r="BV50" i="41"/>
  <c r="BR50" i="41"/>
  <c r="BN50" i="41"/>
  <c r="BJ61" i="41"/>
  <c r="BJ50" i="41"/>
  <c r="AP50" i="41"/>
  <c r="AL72" i="41"/>
  <c r="R50" i="41"/>
  <c r="N61" i="41"/>
  <c r="AL50" i="41"/>
  <c r="BN61" i="41"/>
  <c r="AT50" i="41"/>
  <c r="G399" i="29" l="1"/>
  <c r="G397" i="29"/>
  <c r="G396" i="29"/>
  <c r="G394" i="29"/>
  <c r="G392" i="29"/>
  <c r="G390" i="29"/>
  <c r="G385" i="29"/>
  <c r="G382" i="29"/>
  <c r="G379" i="29"/>
  <c r="G376" i="29"/>
  <c r="G374" i="29"/>
  <c r="G373" i="29"/>
  <c r="G365" i="29"/>
  <c r="G364" i="29"/>
  <c r="G362" i="29"/>
  <c r="G360" i="29"/>
  <c r="G359" i="29"/>
  <c r="G357" i="29"/>
  <c r="G356" i="29"/>
  <c r="G352" i="29"/>
  <c r="G350" i="29"/>
  <c r="G348" i="29"/>
  <c r="G347" i="29"/>
  <c r="G344" i="29"/>
  <c r="G345" i="29"/>
  <c r="G340" i="29"/>
  <c r="G338" i="29"/>
  <c r="G337" i="29"/>
  <c r="G333" i="29"/>
  <c r="G330" i="29"/>
  <c r="G329" i="29"/>
  <c r="G326" i="29"/>
  <c r="G325" i="29"/>
  <c r="G323" i="29"/>
  <c r="G322" i="29"/>
  <c r="G316" i="29"/>
  <c r="G314" i="29"/>
  <c r="G313" i="29"/>
  <c r="G311" i="29"/>
  <c r="G310" i="29"/>
  <c r="G307" i="29"/>
  <c r="G305" i="29"/>
  <c r="G304" i="29"/>
  <c r="G298" i="29"/>
  <c r="G296" i="29"/>
  <c r="G295" i="29"/>
  <c r="G294" i="29"/>
  <c r="G292" i="29"/>
  <c r="G291" i="29"/>
  <c r="G289" i="29"/>
  <c r="G287" i="29"/>
  <c r="G277" i="29"/>
  <c r="G274" i="29"/>
  <c r="G270" i="29"/>
  <c r="G268" i="29"/>
  <c r="G267" i="29"/>
  <c r="G265" i="29"/>
  <c r="G259" i="29"/>
  <c r="G252" i="29"/>
  <c r="G251" i="29"/>
  <c r="G249" i="29"/>
  <c r="G248" i="29"/>
  <c r="G243" i="29"/>
  <c r="G241" i="29"/>
  <c r="G240" i="29"/>
  <c r="G239" i="29"/>
  <c r="G238" i="29"/>
  <c r="G237" i="29"/>
  <c r="G231" i="29"/>
  <c r="G230" i="29"/>
  <c r="G229" i="29"/>
  <c r="G228" i="29"/>
  <c r="G226" i="29"/>
  <c r="G225" i="29"/>
  <c r="G223" i="29"/>
  <c r="G222" i="29"/>
  <c r="G221" i="29"/>
  <c r="G220" i="29"/>
  <c r="G219" i="29"/>
  <c r="G218" i="29"/>
  <c r="G217" i="29"/>
  <c r="G216" i="29"/>
  <c r="AA12" i="32"/>
  <c r="AA11" i="32"/>
  <c r="AA10" i="32"/>
  <c r="AA9" i="32"/>
  <c r="AA8" i="32"/>
  <c r="AE12" i="32"/>
  <c r="AE11" i="32"/>
  <c r="AE10" i="32"/>
  <c r="AE9" i="32"/>
  <c r="AE8" i="32"/>
  <c r="W12" i="32"/>
  <c r="W11" i="32"/>
  <c r="W10" i="32"/>
  <c r="W9" i="32"/>
  <c r="W8" i="32"/>
  <c r="V12" i="32"/>
  <c r="V11" i="32"/>
  <c r="V10" i="32"/>
  <c r="V9" i="32"/>
  <c r="V8" i="32"/>
  <c r="U12" i="32"/>
  <c r="U11" i="32"/>
  <c r="U10" i="32"/>
  <c r="U9" i="32"/>
  <c r="U8" i="32"/>
  <c r="H12" i="32"/>
  <c r="H11" i="32"/>
  <c r="H10" i="32"/>
  <c r="H9" i="32"/>
  <c r="H8" i="32"/>
  <c r="J8" i="42"/>
  <c r="H8" i="42"/>
  <c r="M14" i="27"/>
  <c r="M7" i="27"/>
  <c r="G283" i="29" l="1"/>
  <c r="G332" i="29"/>
  <c r="G246" i="29"/>
  <c r="G269" i="29"/>
  <c r="G272" i="29"/>
  <c r="G275" i="29"/>
  <c r="G301" i="29"/>
  <c r="G319" i="29"/>
  <c r="G327" i="29"/>
  <c r="G354" i="29"/>
  <c r="G233" i="29"/>
  <c r="G254" i="29"/>
  <c r="G256" i="29"/>
  <c r="G266" i="29"/>
  <c r="G389" i="29"/>
  <c r="G257" i="29"/>
  <c r="G293" i="29"/>
  <c r="G391" i="29"/>
  <c r="G281" i="29"/>
  <c r="G299" i="29"/>
  <c r="G371" i="29"/>
  <c r="G242" i="29"/>
  <c r="G302" i="29"/>
  <c r="G317" i="29"/>
  <c r="G320" i="29"/>
  <c r="G393" i="29"/>
  <c r="G380" i="29"/>
  <c r="G236" i="29"/>
  <c r="G263" i="29"/>
  <c r="G335" i="29"/>
  <c r="G227" i="29"/>
  <c r="G224" i="29"/>
  <c r="G245" i="29"/>
  <c r="G290" i="29"/>
  <c r="G346" i="29"/>
  <c r="G353" i="29"/>
  <c r="G308" i="29"/>
  <c r="G264" i="29"/>
  <c r="AQ8" i="27" l="1"/>
  <c r="AQ9" i="27"/>
  <c r="AQ10" i="27"/>
  <c r="AQ11" i="27"/>
  <c r="AQ12" i="27"/>
  <c r="AQ13" i="27"/>
  <c r="AQ15" i="27"/>
  <c r="AQ16" i="27"/>
  <c r="AQ19" i="27"/>
  <c r="AQ20" i="27"/>
  <c r="AQ21" i="27"/>
  <c r="AQ22" i="27"/>
  <c r="AQ23" i="27"/>
  <c r="AQ24" i="27"/>
  <c r="AQ26" i="27"/>
  <c r="AQ27" i="27"/>
  <c r="AQ33" i="27"/>
  <c r="AQ34" i="27"/>
  <c r="AQ35" i="27"/>
  <c r="AQ37" i="27"/>
  <c r="AQ41" i="27"/>
  <c r="AP8" i="27"/>
  <c r="AP9" i="27"/>
  <c r="AP10" i="27"/>
  <c r="AP11" i="27"/>
  <c r="AP12" i="27"/>
  <c r="AP13" i="27"/>
  <c r="AP15" i="27"/>
  <c r="AP16" i="27"/>
  <c r="AP19" i="27"/>
  <c r="AP20" i="27"/>
  <c r="AP21" i="27"/>
  <c r="AP22" i="27"/>
  <c r="AP23" i="27"/>
  <c r="AP24" i="27"/>
  <c r="AP26" i="27"/>
  <c r="AP27" i="27"/>
  <c r="AP33" i="27"/>
  <c r="AP34" i="27"/>
  <c r="AP35" i="27"/>
  <c r="AP37" i="27"/>
  <c r="AP41" i="27"/>
  <c r="AO8" i="27"/>
  <c r="AO9" i="27"/>
  <c r="AO10" i="27"/>
  <c r="AO11" i="27"/>
  <c r="AO12" i="27"/>
  <c r="AO13" i="27"/>
  <c r="AO15" i="27"/>
  <c r="AO16" i="27"/>
  <c r="AO19" i="27"/>
  <c r="AO20" i="27"/>
  <c r="AO21" i="27"/>
  <c r="AO22" i="27"/>
  <c r="AO23" i="27"/>
  <c r="AO24" i="27"/>
  <c r="AO26" i="27"/>
  <c r="AO27" i="27"/>
  <c r="AO33" i="27"/>
  <c r="AO34" i="27"/>
  <c r="AO35" i="27"/>
  <c r="AO37" i="27"/>
  <c r="AO41" i="27"/>
  <c r="AE12" i="42" l="1"/>
  <c r="AE11" i="42"/>
  <c r="AE10" i="42"/>
  <c r="AE9" i="42"/>
  <c r="AE8" i="42"/>
  <c r="U9" i="42"/>
  <c r="U10" i="42"/>
  <c r="U11" i="42"/>
  <c r="U12" i="42"/>
  <c r="U8" i="42"/>
  <c r="H12" i="42"/>
  <c r="H11" i="42"/>
  <c r="H10" i="42"/>
  <c r="H9" i="42"/>
  <c r="M43" i="27" l="1"/>
  <c r="L43" i="27"/>
  <c r="K43" i="27"/>
  <c r="N41" i="27"/>
  <c r="M39" i="27"/>
  <c r="L39" i="27"/>
  <c r="K39" i="27"/>
  <c r="N37" i="27"/>
  <c r="M36" i="27"/>
  <c r="L36" i="27"/>
  <c r="K36" i="27"/>
  <c r="N35" i="27"/>
  <c r="N34" i="27"/>
  <c r="N33" i="27"/>
  <c r="M28" i="27"/>
  <c r="L28" i="27"/>
  <c r="K28" i="27"/>
  <c r="N26" i="27"/>
  <c r="M25" i="27"/>
  <c r="L25" i="27"/>
  <c r="K25" i="27"/>
  <c r="N24" i="27"/>
  <c r="N23" i="27"/>
  <c r="N22" i="27"/>
  <c r="N21" i="27"/>
  <c r="N20" i="27"/>
  <c r="N19" i="27"/>
  <c r="M18" i="27"/>
  <c r="L17" i="27"/>
  <c r="K17" i="27"/>
  <c r="N15" i="27"/>
  <c r="L14" i="27"/>
  <c r="K14" i="27"/>
  <c r="N13" i="27"/>
  <c r="N12" i="27"/>
  <c r="N11" i="27"/>
  <c r="N10" i="27"/>
  <c r="N9" i="27"/>
  <c r="N8" i="27"/>
  <c r="AW99" i="41"/>
  <c r="AX98" i="41"/>
  <c r="N28" i="27" l="1"/>
  <c r="K18" i="27"/>
  <c r="K40" i="27"/>
  <c r="N14" i="27"/>
  <c r="L18" i="27"/>
  <c r="N18" i="27" s="1"/>
  <c r="N43" i="27"/>
  <c r="K29" i="27"/>
  <c r="N39" i="27"/>
  <c r="N25" i="27"/>
  <c r="L29" i="27"/>
  <c r="L40" i="27"/>
  <c r="M29" i="27"/>
  <c r="N36" i="27"/>
  <c r="K7" i="27"/>
  <c r="N17" i="27"/>
  <c r="L7" i="27"/>
  <c r="M40" i="27"/>
  <c r="E102" i="41"/>
  <c r="F100" i="41"/>
  <c r="N40" i="27" l="1"/>
  <c r="N29" i="27"/>
  <c r="N7" i="27"/>
  <c r="Y12" i="32"/>
  <c r="X12" i="32"/>
  <c r="Y11" i="32"/>
  <c r="X11" i="32"/>
  <c r="Y10" i="32"/>
  <c r="X10" i="32"/>
  <c r="Y9" i="32"/>
  <c r="X9" i="32"/>
  <c r="Y8" i="32"/>
  <c r="X8" i="32"/>
  <c r="Y9" i="42"/>
  <c r="Y10" i="42"/>
  <c r="Y11" i="42"/>
  <c r="Y12" i="42"/>
  <c r="Y8" i="42"/>
  <c r="X9" i="42"/>
  <c r="X10" i="42"/>
  <c r="X11" i="42"/>
  <c r="X12" i="42"/>
  <c r="X8" i="42"/>
  <c r="W9" i="42"/>
  <c r="W10" i="42"/>
  <c r="W11" i="42"/>
  <c r="W12" i="42"/>
  <c r="W8" i="42"/>
  <c r="V9" i="42"/>
  <c r="V10" i="42"/>
  <c r="V11" i="42"/>
  <c r="V12" i="42"/>
  <c r="V8" i="42"/>
  <c r="G944" i="29" l="1"/>
  <c r="K947" i="29"/>
  <c r="F945" i="29"/>
  <c r="E945" i="29"/>
  <c r="D945" i="29"/>
  <c r="G948" i="29"/>
  <c r="E795" i="29"/>
  <c r="F795" i="29"/>
  <c r="D795" i="29"/>
  <c r="F799" i="29"/>
  <c r="E799" i="29"/>
  <c r="D799" i="29"/>
  <c r="G802" i="29"/>
  <c r="G798" i="29"/>
  <c r="T13" i="27" l="1"/>
  <c r="U13" i="27"/>
  <c r="S13" i="27"/>
  <c r="T12" i="27"/>
  <c r="U12" i="27"/>
  <c r="S12" i="27"/>
  <c r="T11" i="27"/>
  <c r="U11" i="27"/>
  <c r="S11" i="27"/>
  <c r="AG9" i="32" l="1"/>
  <c r="AG10" i="32"/>
  <c r="AG11" i="32"/>
  <c r="AG12" i="32"/>
  <c r="AG8" i="32"/>
  <c r="D9" i="32"/>
  <c r="D10" i="32"/>
  <c r="D11" i="32"/>
  <c r="D12" i="32"/>
  <c r="D8" i="32"/>
  <c r="AA9" i="42" l="1"/>
  <c r="AA10" i="42"/>
  <c r="AA11" i="42"/>
  <c r="AA12" i="42"/>
  <c r="AA8" i="42"/>
  <c r="AG9" i="42"/>
  <c r="AG10" i="42"/>
  <c r="AG11" i="42"/>
  <c r="AG12" i="42"/>
  <c r="AG8" i="42"/>
  <c r="D9" i="42"/>
  <c r="D10" i="42"/>
  <c r="D11" i="42"/>
  <c r="D12" i="42"/>
  <c r="D8" i="42"/>
  <c r="F318" i="39" l="1"/>
  <c r="F317" i="39"/>
  <c r="F315" i="39"/>
  <c r="AQ187" i="33" l="1"/>
  <c r="AQ186" i="33"/>
  <c r="AR138" i="33" l="1"/>
  <c r="AQ138" i="33"/>
  <c r="AP138" i="33"/>
  <c r="N136" i="33"/>
  <c r="M136" i="33"/>
  <c r="L136" i="33"/>
  <c r="O137" i="33"/>
  <c r="O102" i="33"/>
  <c r="O108" i="33"/>
  <c r="O107" i="33"/>
  <c r="O105" i="33"/>
  <c r="O18" i="33"/>
  <c r="O21" i="33"/>
  <c r="AP103" i="33"/>
  <c r="AR179" i="33"/>
  <c r="AQ179" i="33"/>
  <c r="AP179" i="33"/>
  <c r="AQ171" i="33"/>
  <c r="AP171" i="33"/>
  <c r="AR168" i="33"/>
  <c r="AQ168" i="33"/>
  <c r="AP168" i="33"/>
  <c r="AR167" i="33"/>
  <c r="AQ167" i="33"/>
  <c r="AP167" i="33"/>
  <c r="AR165" i="33"/>
  <c r="AQ165" i="33"/>
  <c r="AP165" i="33"/>
  <c r="AR164" i="33"/>
  <c r="AQ164" i="33"/>
  <c r="AP164" i="33"/>
  <c r="AQ160" i="33"/>
  <c r="AP160" i="33"/>
  <c r="AR157" i="33"/>
  <c r="AQ157" i="33"/>
  <c r="AP157" i="33"/>
  <c r="AR156" i="33"/>
  <c r="AQ156" i="33"/>
  <c r="AP156" i="33"/>
  <c r="AR154" i="33"/>
  <c r="AQ154" i="33"/>
  <c r="AP154" i="33"/>
  <c r="AR153" i="33"/>
  <c r="AQ153" i="33"/>
  <c r="AP153" i="33"/>
  <c r="AR146" i="33"/>
  <c r="AQ146" i="33"/>
  <c r="AP146" i="33"/>
  <c r="AR145" i="33"/>
  <c r="AQ145" i="33"/>
  <c r="AP145" i="33"/>
  <c r="AR143" i="33"/>
  <c r="AQ143" i="33"/>
  <c r="AP143" i="33"/>
  <c r="AR142" i="33"/>
  <c r="AQ142" i="33"/>
  <c r="AP142" i="33"/>
  <c r="AR133" i="33"/>
  <c r="AQ133" i="33"/>
  <c r="AP133" i="33"/>
  <c r="AR131" i="33"/>
  <c r="AQ131" i="33"/>
  <c r="AP131" i="33"/>
  <c r="AR130" i="33"/>
  <c r="AQ130" i="33"/>
  <c r="AP130" i="33"/>
  <c r="AR129" i="33"/>
  <c r="AQ129" i="33"/>
  <c r="AP129" i="33"/>
  <c r="AR128" i="33"/>
  <c r="AQ128" i="33"/>
  <c r="AP128" i="33"/>
  <c r="AR127" i="33"/>
  <c r="AQ127" i="33"/>
  <c r="AP127" i="33"/>
  <c r="AR126" i="33"/>
  <c r="AQ126" i="33"/>
  <c r="AP126" i="33"/>
  <c r="AR117" i="33"/>
  <c r="AQ117" i="33"/>
  <c r="AP117" i="33"/>
  <c r="AR115" i="33"/>
  <c r="AQ115" i="33"/>
  <c r="AP115" i="33"/>
  <c r="AR114" i="33"/>
  <c r="AQ114" i="33"/>
  <c r="AP114" i="33"/>
  <c r="AR113" i="33"/>
  <c r="AQ113" i="33"/>
  <c r="AP113" i="33"/>
  <c r="AR112" i="33"/>
  <c r="AQ112" i="33"/>
  <c r="AP112" i="33"/>
  <c r="AR111" i="33"/>
  <c r="AQ111" i="33"/>
  <c r="AP111" i="33"/>
  <c r="AR110" i="33"/>
  <c r="AQ110" i="33"/>
  <c r="AP110" i="33"/>
  <c r="AR103" i="33"/>
  <c r="AQ103" i="33"/>
  <c r="AR102" i="33"/>
  <c r="AQ102" i="33"/>
  <c r="AP102" i="33"/>
  <c r="AR99" i="33"/>
  <c r="AQ99" i="33"/>
  <c r="AP99" i="33"/>
  <c r="AR98" i="33"/>
  <c r="AQ98" i="33"/>
  <c r="AP98" i="33"/>
  <c r="AR97" i="33"/>
  <c r="AQ97" i="33"/>
  <c r="AP97" i="33"/>
  <c r="AR96" i="33"/>
  <c r="AQ96" i="33"/>
  <c r="AP96" i="33"/>
  <c r="AR95" i="33"/>
  <c r="AQ95" i="33"/>
  <c r="AP95" i="33"/>
  <c r="AU10" i="33"/>
  <c r="AU12" i="33"/>
  <c r="AU14" i="33"/>
  <c r="AU15" i="33"/>
  <c r="AU17" i="33"/>
  <c r="AU19" i="33"/>
  <c r="AU21" i="33"/>
  <c r="AU24" i="33"/>
  <c r="AU25" i="33"/>
  <c r="AU26" i="33"/>
  <c r="AU27" i="33"/>
  <c r="AT10" i="33"/>
  <c r="AT12" i="33"/>
  <c r="AT14" i="33"/>
  <c r="AT15" i="33"/>
  <c r="AT17" i="33"/>
  <c r="AT19" i="33"/>
  <c r="AT21" i="33"/>
  <c r="AT24" i="33"/>
  <c r="AT25" i="33"/>
  <c r="AT26" i="33"/>
  <c r="AT27" i="33"/>
  <c r="AS10" i="33"/>
  <c r="AS12" i="33"/>
  <c r="AS14" i="33"/>
  <c r="AS15" i="33"/>
  <c r="AS17" i="33"/>
  <c r="AS19" i="33"/>
  <c r="AS21" i="33"/>
  <c r="AS24" i="33"/>
  <c r="AS25" i="33"/>
  <c r="AS26" i="33"/>
  <c r="AS27" i="33"/>
  <c r="AR10" i="33"/>
  <c r="AR11" i="33"/>
  <c r="AR17" i="33"/>
  <c r="AR19" i="33"/>
  <c r="AR20" i="33"/>
  <c r="AR21" i="33"/>
  <c r="AR22" i="33"/>
  <c r="AR24" i="33"/>
  <c r="AR25" i="33"/>
  <c r="AR26" i="33"/>
  <c r="AR27" i="33"/>
  <c r="AQ10" i="33"/>
  <c r="AQ11" i="33"/>
  <c r="AQ17" i="33"/>
  <c r="AQ19" i="33"/>
  <c r="AQ20" i="33"/>
  <c r="AQ21" i="33"/>
  <c r="AQ22" i="33"/>
  <c r="AQ24" i="33"/>
  <c r="AQ25" i="33"/>
  <c r="AQ26" i="33"/>
  <c r="AQ27" i="33"/>
  <c r="AP11" i="33"/>
  <c r="AP17" i="33"/>
  <c r="AP19" i="33"/>
  <c r="AP20" i="33"/>
  <c r="AP21" i="33"/>
  <c r="AP22" i="33"/>
  <c r="AP24" i="33"/>
  <c r="AP25" i="33"/>
  <c r="AP26" i="33"/>
  <c r="AP27" i="33"/>
  <c r="AP10" i="33"/>
  <c r="AU40" i="33"/>
  <c r="AU41" i="33"/>
  <c r="AU42" i="33"/>
  <c r="AU43" i="33"/>
  <c r="AU44" i="33"/>
  <c r="AU45" i="33"/>
  <c r="AU47" i="33"/>
  <c r="AU56" i="33"/>
  <c r="AU57" i="33"/>
  <c r="AU58" i="33"/>
  <c r="AU59" i="33"/>
  <c r="AU60" i="33"/>
  <c r="AU63" i="33"/>
  <c r="AU64" i="33"/>
  <c r="AU70" i="33"/>
  <c r="AU71" i="33"/>
  <c r="AU72" i="33"/>
  <c r="AU73" i="33"/>
  <c r="AU74" i="33"/>
  <c r="AU75" i="33"/>
  <c r="AU77" i="33"/>
  <c r="AU78" i="33"/>
  <c r="AU84" i="33"/>
  <c r="AU85" i="33"/>
  <c r="AU86" i="33"/>
  <c r="AU87" i="33"/>
  <c r="AU88" i="33"/>
  <c r="AU91" i="33"/>
  <c r="AU95" i="33"/>
  <c r="AU96" i="33"/>
  <c r="AU97" i="33"/>
  <c r="AU98" i="33"/>
  <c r="AU99" i="33"/>
  <c r="AU102" i="33"/>
  <c r="AU103" i="33"/>
  <c r="AU110" i="33"/>
  <c r="AU111" i="33"/>
  <c r="AU112" i="33"/>
  <c r="AU113" i="33"/>
  <c r="AU114" i="33"/>
  <c r="AU115" i="33"/>
  <c r="AU117" i="33"/>
  <c r="AU126" i="33"/>
  <c r="AU127" i="33"/>
  <c r="AU128" i="33"/>
  <c r="AU129" i="33"/>
  <c r="AU130" i="33"/>
  <c r="AU131" i="33"/>
  <c r="AU133" i="33"/>
  <c r="AU134" i="33"/>
  <c r="AU142" i="33"/>
  <c r="AU143" i="33"/>
  <c r="AU145" i="33"/>
  <c r="AU146" i="33"/>
  <c r="AU153" i="33"/>
  <c r="AU154" i="33"/>
  <c r="AU156" i="33"/>
  <c r="AU157" i="33"/>
  <c r="AU164" i="33"/>
  <c r="AU165" i="33"/>
  <c r="AU167" i="33"/>
  <c r="AU168" i="33"/>
  <c r="AU171" i="33"/>
  <c r="AU179" i="33"/>
  <c r="AT40" i="33"/>
  <c r="AT41" i="33"/>
  <c r="AT42" i="33"/>
  <c r="AT43" i="33"/>
  <c r="AT44" i="33"/>
  <c r="AT45" i="33"/>
  <c r="AT47" i="33"/>
  <c r="AT48" i="33"/>
  <c r="AT56" i="33"/>
  <c r="AT57" i="33"/>
  <c r="AT58" i="33"/>
  <c r="AT59" i="33"/>
  <c r="AT60" i="33"/>
  <c r="AT61" i="33"/>
  <c r="AT63" i="33"/>
  <c r="AT64" i="33"/>
  <c r="AT70" i="33"/>
  <c r="AT71" i="33"/>
  <c r="AT72" i="33"/>
  <c r="AT73" i="33"/>
  <c r="AT74" i="33"/>
  <c r="AT75" i="33"/>
  <c r="AT77" i="33"/>
  <c r="AT78" i="33"/>
  <c r="AT84" i="33"/>
  <c r="AT85" i="33"/>
  <c r="AT86" i="33"/>
  <c r="AT87" i="33"/>
  <c r="AT88" i="33"/>
  <c r="AT91" i="33"/>
  <c r="AT95" i="33"/>
  <c r="AT96" i="33"/>
  <c r="AT97" i="33"/>
  <c r="AT98" i="33"/>
  <c r="AT99" i="33"/>
  <c r="AT102" i="33"/>
  <c r="AT103" i="33"/>
  <c r="AT110" i="33"/>
  <c r="AT111" i="33"/>
  <c r="AT112" i="33"/>
  <c r="AT113" i="33"/>
  <c r="AT114" i="33"/>
  <c r="AT115" i="33"/>
  <c r="AT117" i="33"/>
  <c r="AT126" i="33"/>
  <c r="AT127" i="33"/>
  <c r="AT128" i="33"/>
  <c r="AT129" i="33"/>
  <c r="AT130" i="33"/>
  <c r="AT131" i="33"/>
  <c r="AT133" i="33"/>
  <c r="AT134" i="33"/>
  <c r="AT142" i="33"/>
  <c r="AT143" i="33"/>
  <c r="AT145" i="33"/>
  <c r="AT146" i="33"/>
  <c r="AT149" i="33"/>
  <c r="AT153" i="33"/>
  <c r="AT154" i="33"/>
  <c r="AT156" i="33"/>
  <c r="AT157" i="33"/>
  <c r="AT160" i="33"/>
  <c r="AT164" i="33"/>
  <c r="AT165" i="33"/>
  <c r="AT167" i="33"/>
  <c r="AT168" i="33"/>
  <c r="AT171" i="33"/>
  <c r="AT179" i="33"/>
  <c r="AS40" i="33"/>
  <c r="AS41" i="33"/>
  <c r="AS42" i="33"/>
  <c r="AS43" i="33"/>
  <c r="AS44" i="33"/>
  <c r="AS45" i="33"/>
  <c r="AS47" i="33"/>
  <c r="AS48" i="33"/>
  <c r="AS56" i="33"/>
  <c r="AS57" i="33"/>
  <c r="AS58" i="33"/>
  <c r="AS59" i="33"/>
  <c r="AS60" i="33"/>
  <c r="AS61" i="33"/>
  <c r="AS63" i="33"/>
  <c r="AS64" i="33"/>
  <c r="AS70" i="33"/>
  <c r="AS71" i="33"/>
  <c r="AS72" i="33"/>
  <c r="AS73" i="33"/>
  <c r="AS74" i="33"/>
  <c r="AS75" i="33"/>
  <c r="AS77" i="33"/>
  <c r="AS78" i="33"/>
  <c r="AS84" i="33"/>
  <c r="AS85" i="33"/>
  <c r="AS86" i="33"/>
  <c r="AS87" i="33"/>
  <c r="AS88" i="33"/>
  <c r="AS91" i="33"/>
  <c r="AS95" i="33"/>
  <c r="AS96" i="33"/>
  <c r="AS97" i="33"/>
  <c r="AS98" i="33"/>
  <c r="AS99" i="33"/>
  <c r="AS102" i="33"/>
  <c r="AS103" i="33"/>
  <c r="AS110" i="33"/>
  <c r="AS111" i="33"/>
  <c r="AS112" i="33"/>
  <c r="AS113" i="33"/>
  <c r="AS114" i="33"/>
  <c r="AS115" i="33"/>
  <c r="AS117" i="33"/>
  <c r="AS126" i="33"/>
  <c r="AS127" i="33"/>
  <c r="AS128" i="33"/>
  <c r="AS129" i="33"/>
  <c r="AS130" i="33"/>
  <c r="AS131" i="33"/>
  <c r="AS133" i="33"/>
  <c r="AS134" i="33"/>
  <c r="AS142" i="33"/>
  <c r="AS143" i="33"/>
  <c r="AS145" i="33"/>
  <c r="AS146" i="33"/>
  <c r="AS149" i="33"/>
  <c r="AS153" i="33"/>
  <c r="AS154" i="33"/>
  <c r="AS156" i="33"/>
  <c r="AS157" i="33"/>
  <c r="AS160" i="33"/>
  <c r="AS164" i="33"/>
  <c r="AS165" i="33"/>
  <c r="AS167" i="33"/>
  <c r="AS168" i="33"/>
  <c r="AS171" i="33"/>
  <c r="AS179" i="33"/>
  <c r="O17" i="33"/>
  <c r="E103" i="40"/>
  <c r="D103" i="40"/>
  <c r="C103" i="40"/>
  <c r="E129" i="40"/>
  <c r="D129" i="40"/>
  <c r="C129" i="40"/>
  <c r="F133" i="40"/>
  <c r="E123" i="40"/>
  <c r="D123" i="40"/>
  <c r="C123" i="40"/>
  <c r="M111" i="34"/>
  <c r="L111" i="34"/>
  <c r="M113" i="34"/>
  <c r="L113" i="34"/>
  <c r="M112" i="34"/>
  <c r="L112" i="34"/>
  <c r="F109" i="34"/>
  <c r="M110" i="34"/>
  <c r="L110" i="34"/>
  <c r="M107" i="34"/>
  <c r="M109" i="34"/>
  <c r="M106" i="34"/>
  <c r="L106" i="34"/>
  <c r="K106" i="34"/>
  <c r="M105" i="34"/>
  <c r="M104" i="34"/>
  <c r="L104" i="34"/>
  <c r="K104" i="34"/>
  <c r="M103" i="34"/>
  <c r="L103" i="34"/>
  <c r="K103" i="34"/>
  <c r="M97" i="34"/>
  <c r="L97" i="34"/>
  <c r="K97" i="34"/>
  <c r="E85" i="34"/>
  <c r="E83" i="34" s="1"/>
  <c r="D85" i="34"/>
  <c r="D83" i="34" s="1"/>
  <c r="C85" i="34"/>
  <c r="C83" i="34" s="1"/>
  <c r="D101" i="40" l="1"/>
  <c r="E102" i="40"/>
  <c r="C101" i="40"/>
  <c r="C102" i="40"/>
  <c r="E101" i="40"/>
  <c r="C100" i="40"/>
  <c r="E100" i="40"/>
  <c r="D100" i="40"/>
  <c r="D102" i="40"/>
  <c r="P27" i="30"/>
  <c r="O27" i="30"/>
  <c r="N27" i="30"/>
  <c r="Q71" i="30"/>
  <c r="Q70" i="30"/>
  <c r="Q68" i="30"/>
  <c r="Q67" i="30"/>
  <c r="Q65" i="30"/>
  <c r="Q64" i="30"/>
  <c r="Q63" i="30"/>
  <c r="Q62" i="30"/>
  <c r="Q61" i="30"/>
  <c r="Q60" i="30"/>
  <c r="Q59" i="30"/>
  <c r="Q58" i="30"/>
  <c r="Q57" i="30"/>
  <c r="Q55" i="30"/>
  <c r="Q54" i="30"/>
  <c r="Q53" i="30"/>
  <c r="Q52" i="30"/>
  <c r="Q51" i="30"/>
  <c r="Q50" i="30"/>
  <c r="Q45" i="30"/>
  <c r="Q43" i="30"/>
  <c r="Q42" i="30"/>
  <c r="Q38" i="30"/>
  <c r="Q37" i="30"/>
  <c r="Q35" i="30"/>
  <c r="Q34" i="30"/>
  <c r="Q33" i="30"/>
  <c r="AY99" i="41" l="1"/>
  <c r="F259" i="39"/>
  <c r="F256" i="39"/>
  <c r="F242" i="39"/>
  <c r="R188" i="33"/>
  <c r="Q188" i="33"/>
  <c r="P188" i="33"/>
  <c r="S187" i="33"/>
  <c r="S186" i="33"/>
  <c r="R185" i="33"/>
  <c r="Q185" i="33"/>
  <c r="P185" i="33"/>
  <c r="R181" i="33"/>
  <c r="Q181" i="33"/>
  <c r="P181" i="33"/>
  <c r="P174" i="33" s="1"/>
  <c r="R173" i="33"/>
  <c r="Q173" i="33"/>
  <c r="P173" i="33"/>
  <c r="S171" i="33"/>
  <c r="R170" i="33"/>
  <c r="Q170" i="33"/>
  <c r="P170" i="33"/>
  <c r="S168" i="33"/>
  <c r="S167" i="33"/>
  <c r="S165" i="33"/>
  <c r="S164" i="33"/>
  <c r="R162" i="33"/>
  <c r="Q162" i="33"/>
  <c r="P162" i="33"/>
  <c r="S160" i="33"/>
  <c r="R159" i="33"/>
  <c r="Q159" i="33"/>
  <c r="P159" i="33"/>
  <c r="S157" i="33"/>
  <c r="S156" i="33"/>
  <c r="S154" i="33"/>
  <c r="S153" i="33"/>
  <c r="R151" i="33"/>
  <c r="Q151" i="33"/>
  <c r="P151" i="33"/>
  <c r="S149" i="33"/>
  <c r="R148" i="33"/>
  <c r="Q148" i="33"/>
  <c r="P148" i="33"/>
  <c r="S146" i="33"/>
  <c r="S143" i="33"/>
  <c r="S142" i="33"/>
  <c r="R139" i="33"/>
  <c r="Q139" i="33"/>
  <c r="P139" i="33"/>
  <c r="S138" i="33"/>
  <c r="R136" i="33"/>
  <c r="AR136" i="33" s="1"/>
  <c r="Q136" i="33"/>
  <c r="P136" i="33"/>
  <c r="AP136" i="33" s="1"/>
  <c r="R135" i="33"/>
  <c r="Q135" i="33"/>
  <c r="P135" i="33"/>
  <c r="S133" i="33"/>
  <c r="R132" i="33"/>
  <c r="Q132" i="33"/>
  <c r="P132" i="33"/>
  <c r="S131" i="33"/>
  <c r="S130" i="33"/>
  <c r="S129" i="33"/>
  <c r="S128" i="33"/>
  <c r="S127" i="33"/>
  <c r="S126" i="33"/>
  <c r="R93" i="33"/>
  <c r="Q93" i="33"/>
  <c r="P93" i="33"/>
  <c r="S91" i="33"/>
  <c r="R90" i="33"/>
  <c r="Q90" i="33"/>
  <c r="P90" i="33"/>
  <c r="S88" i="33"/>
  <c r="S87" i="33"/>
  <c r="S86" i="33"/>
  <c r="S85" i="33"/>
  <c r="S84" i="33"/>
  <c r="R82" i="33"/>
  <c r="Q82" i="33"/>
  <c r="P82" i="33"/>
  <c r="S81" i="33"/>
  <c r="R80" i="33"/>
  <c r="Q80" i="33"/>
  <c r="P80" i="33"/>
  <c r="R79" i="33"/>
  <c r="Q79" i="33"/>
  <c r="P79" i="33"/>
  <c r="S77" i="33"/>
  <c r="R76" i="33"/>
  <c r="Q76" i="33"/>
  <c r="P76" i="33"/>
  <c r="S74" i="33"/>
  <c r="S73" i="33"/>
  <c r="S72" i="33"/>
  <c r="S71" i="33"/>
  <c r="S70" i="33"/>
  <c r="R68" i="33"/>
  <c r="Q68" i="33"/>
  <c r="P68" i="33"/>
  <c r="S67" i="33"/>
  <c r="R66" i="33"/>
  <c r="Q66" i="33"/>
  <c r="P66" i="33"/>
  <c r="R65" i="33"/>
  <c r="Q65" i="33"/>
  <c r="P65" i="33"/>
  <c r="S63" i="33"/>
  <c r="R62" i="33"/>
  <c r="Q62" i="33"/>
  <c r="P62" i="33"/>
  <c r="S61" i="33"/>
  <c r="S60" i="33"/>
  <c r="S59" i="33"/>
  <c r="S58" i="33"/>
  <c r="S57" i="33"/>
  <c r="S56" i="33"/>
  <c r="R124" i="33"/>
  <c r="Q124" i="33"/>
  <c r="P124" i="33"/>
  <c r="S123" i="33"/>
  <c r="S122" i="33"/>
  <c r="S121" i="33"/>
  <c r="R120" i="33"/>
  <c r="Q120" i="33"/>
  <c r="P120" i="33"/>
  <c r="R119" i="33"/>
  <c r="Q119" i="33"/>
  <c r="P119" i="33"/>
  <c r="S117" i="33"/>
  <c r="R116" i="33"/>
  <c r="Q116" i="33"/>
  <c r="P116" i="33"/>
  <c r="S115" i="33"/>
  <c r="S114" i="33"/>
  <c r="S113" i="33"/>
  <c r="S112" i="33"/>
  <c r="S111" i="33"/>
  <c r="S110" i="33"/>
  <c r="R104" i="33"/>
  <c r="Q104" i="33"/>
  <c r="P104" i="33"/>
  <c r="S103" i="33"/>
  <c r="S102" i="33"/>
  <c r="R101" i="33"/>
  <c r="Q101" i="33"/>
  <c r="P101" i="33"/>
  <c r="S99" i="33"/>
  <c r="S98" i="33"/>
  <c r="S97" i="33"/>
  <c r="S96" i="33"/>
  <c r="S95" i="33"/>
  <c r="R54" i="33"/>
  <c r="Q54" i="33"/>
  <c r="P54" i="33"/>
  <c r="S53" i="33"/>
  <c r="S51" i="33"/>
  <c r="R50" i="33"/>
  <c r="Q50" i="33"/>
  <c r="P50" i="33"/>
  <c r="R49" i="33"/>
  <c r="Q49" i="33"/>
  <c r="P49" i="33"/>
  <c r="S47" i="33"/>
  <c r="R46" i="33"/>
  <c r="Q46" i="33"/>
  <c r="P46" i="33"/>
  <c r="S45" i="33"/>
  <c r="S44" i="33"/>
  <c r="S43" i="33"/>
  <c r="S42" i="33"/>
  <c r="S41" i="33"/>
  <c r="S40" i="33"/>
  <c r="S28" i="33"/>
  <c r="S27" i="33"/>
  <c r="S26" i="33"/>
  <c r="S25" i="33"/>
  <c r="S24" i="33"/>
  <c r="R23" i="33"/>
  <c r="Q23" i="33"/>
  <c r="P23" i="33"/>
  <c r="S22" i="33"/>
  <c r="S21" i="33"/>
  <c r="S16" i="33"/>
  <c r="S15" i="33"/>
  <c r="S14" i="33"/>
  <c r="S13" i="33"/>
  <c r="S12" i="33"/>
  <c r="S20" i="33"/>
  <c r="S19" i="33"/>
  <c r="S17" i="33"/>
  <c r="S11" i="33"/>
  <c r="S10" i="33"/>
  <c r="R9" i="33"/>
  <c r="Q9" i="33"/>
  <c r="P9" i="33"/>
  <c r="J139" i="40"/>
  <c r="J138" i="40"/>
  <c r="J137" i="40"/>
  <c r="J134" i="40"/>
  <c r="J132" i="40"/>
  <c r="J131" i="40"/>
  <c r="J130" i="40"/>
  <c r="I129" i="40"/>
  <c r="M129" i="40" s="1"/>
  <c r="H129" i="40"/>
  <c r="G129" i="40"/>
  <c r="K129" i="40" s="1"/>
  <c r="J128" i="40"/>
  <c r="J127" i="40"/>
  <c r="J126" i="40"/>
  <c r="J125" i="40"/>
  <c r="J124" i="40"/>
  <c r="I123" i="40"/>
  <c r="H123" i="40"/>
  <c r="G123" i="40"/>
  <c r="J122" i="40"/>
  <c r="J120" i="40"/>
  <c r="J118" i="40"/>
  <c r="J117" i="40"/>
  <c r="J116" i="40"/>
  <c r="J115" i="40"/>
  <c r="J114" i="40"/>
  <c r="J113" i="40"/>
  <c r="J112" i="40"/>
  <c r="J109" i="40"/>
  <c r="J108" i="40"/>
  <c r="J107" i="40"/>
  <c r="J106" i="40"/>
  <c r="J105" i="40"/>
  <c r="J104" i="40"/>
  <c r="I103" i="40"/>
  <c r="I101" i="40" s="1"/>
  <c r="H103" i="40"/>
  <c r="G103" i="40"/>
  <c r="G101" i="40" s="1"/>
  <c r="I102" i="40"/>
  <c r="M102" i="40" s="1"/>
  <c r="G102" i="40"/>
  <c r="K102" i="40" s="1"/>
  <c r="F140" i="40"/>
  <c r="F139" i="40"/>
  <c r="F138" i="40"/>
  <c r="F137" i="40"/>
  <c r="F134" i="40"/>
  <c r="F132" i="40"/>
  <c r="F131" i="40"/>
  <c r="F130" i="40"/>
  <c r="F129" i="40"/>
  <c r="M128" i="40"/>
  <c r="L128" i="40"/>
  <c r="F128" i="40"/>
  <c r="M127" i="40"/>
  <c r="L127" i="40"/>
  <c r="F127" i="40"/>
  <c r="M126" i="40"/>
  <c r="L126" i="40"/>
  <c r="F126" i="40"/>
  <c r="F125" i="40"/>
  <c r="F124" i="40"/>
  <c r="M123" i="40"/>
  <c r="M122" i="40"/>
  <c r="L122" i="40"/>
  <c r="K122" i="40"/>
  <c r="F122" i="40"/>
  <c r="M120" i="40"/>
  <c r="L120" i="40"/>
  <c r="K120" i="40"/>
  <c r="F120" i="40"/>
  <c r="M118" i="40"/>
  <c r="L118" i="40"/>
  <c r="K118" i="40"/>
  <c r="F118" i="40"/>
  <c r="M117" i="40"/>
  <c r="L117" i="40"/>
  <c r="K117" i="40"/>
  <c r="F117" i="40"/>
  <c r="M116" i="40"/>
  <c r="L116" i="40"/>
  <c r="K116" i="40"/>
  <c r="F116" i="40"/>
  <c r="M115" i="40"/>
  <c r="L115" i="40"/>
  <c r="K115" i="40"/>
  <c r="F115" i="40"/>
  <c r="M114" i="40"/>
  <c r="L114" i="40"/>
  <c r="K114" i="40"/>
  <c r="F114" i="40"/>
  <c r="F113" i="40"/>
  <c r="M112" i="40"/>
  <c r="L112" i="40"/>
  <c r="K112" i="40"/>
  <c r="F112" i="40"/>
  <c r="L109" i="40"/>
  <c r="K109" i="40"/>
  <c r="F109" i="40"/>
  <c r="M108" i="40"/>
  <c r="L108" i="40"/>
  <c r="K108" i="40"/>
  <c r="F108" i="40"/>
  <c r="M107" i="40"/>
  <c r="L107" i="40"/>
  <c r="K107" i="40"/>
  <c r="F107" i="40"/>
  <c r="M106" i="40"/>
  <c r="L106" i="40"/>
  <c r="K106" i="40"/>
  <c r="F106" i="40"/>
  <c r="M105" i="40"/>
  <c r="L105" i="40"/>
  <c r="K105" i="40"/>
  <c r="F105" i="40"/>
  <c r="M104" i="40"/>
  <c r="L104" i="40"/>
  <c r="K104" i="40"/>
  <c r="F104" i="40"/>
  <c r="F103" i="40"/>
  <c r="F102" i="40"/>
  <c r="J113" i="34"/>
  <c r="J112" i="34"/>
  <c r="J111" i="34"/>
  <c r="J110" i="34"/>
  <c r="J106" i="34"/>
  <c r="J104" i="34"/>
  <c r="J103" i="34"/>
  <c r="I102" i="34"/>
  <c r="I84" i="34" s="1"/>
  <c r="H102" i="34"/>
  <c r="G102" i="34"/>
  <c r="J101" i="34"/>
  <c r="J100" i="34"/>
  <c r="J99" i="34"/>
  <c r="J98" i="34"/>
  <c r="J97" i="34"/>
  <c r="J96" i="34"/>
  <c r="J95" i="34"/>
  <c r="J94" i="34"/>
  <c r="J93" i="34"/>
  <c r="J92" i="34"/>
  <c r="J91" i="34"/>
  <c r="J90" i="34"/>
  <c r="J89" i="34"/>
  <c r="J88" i="34"/>
  <c r="J87" i="34"/>
  <c r="J86" i="34"/>
  <c r="I85" i="34"/>
  <c r="J85" i="34" s="1"/>
  <c r="H85" i="34"/>
  <c r="G85" i="34"/>
  <c r="K85" i="34" s="1"/>
  <c r="H84" i="34"/>
  <c r="G84" i="34"/>
  <c r="I83" i="34"/>
  <c r="M83" i="34" s="1"/>
  <c r="H83" i="34"/>
  <c r="F113" i="34"/>
  <c r="F112" i="34"/>
  <c r="F111" i="34"/>
  <c r="F110" i="34"/>
  <c r="F106" i="34"/>
  <c r="F104" i="34"/>
  <c r="F103" i="34"/>
  <c r="E102" i="34"/>
  <c r="D102" i="34"/>
  <c r="C102" i="34"/>
  <c r="M101" i="34"/>
  <c r="L101" i="34"/>
  <c r="F101" i="34"/>
  <c r="M100" i="34"/>
  <c r="L100" i="34"/>
  <c r="F100" i="34"/>
  <c r="M99" i="34"/>
  <c r="L99" i="34"/>
  <c r="F99" i="34"/>
  <c r="M98" i="34"/>
  <c r="L98" i="34"/>
  <c r="F98" i="34"/>
  <c r="F97" i="34"/>
  <c r="M96" i="34"/>
  <c r="L96" i="34"/>
  <c r="K96" i="34"/>
  <c r="F96" i="34"/>
  <c r="M95" i="34"/>
  <c r="L95" i="34"/>
  <c r="K95" i="34"/>
  <c r="F95" i="34"/>
  <c r="M94" i="34"/>
  <c r="L94" i="34"/>
  <c r="K94" i="34"/>
  <c r="F94" i="34"/>
  <c r="M93" i="34"/>
  <c r="L93" i="34"/>
  <c r="K93" i="34"/>
  <c r="F93" i="34"/>
  <c r="M92" i="34"/>
  <c r="L92" i="34"/>
  <c r="K92" i="34"/>
  <c r="F92" i="34"/>
  <c r="M91" i="34"/>
  <c r="L91" i="34"/>
  <c r="K91" i="34"/>
  <c r="F91" i="34"/>
  <c r="M90" i="34"/>
  <c r="L90" i="34"/>
  <c r="K90" i="34"/>
  <c r="F90" i="34"/>
  <c r="L89" i="34"/>
  <c r="K89" i="34"/>
  <c r="F89" i="34"/>
  <c r="L88" i="34"/>
  <c r="K88" i="34"/>
  <c r="F88" i="34"/>
  <c r="M87" i="34"/>
  <c r="L87" i="34"/>
  <c r="K87" i="34"/>
  <c r="F87" i="34"/>
  <c r="M86" i="34"/>
  <c r="L86" i="34"/>
  <c r="K86" i="34"/>
  <c r="F86" i="34"/>
  <c r="L85" i="34"/>
  <c r="F85" i="34"/>
  <c r="V32" i="30"/>
  <c r="V31" i="30"/>
  <c r="V30" i="30"/>
  <c r="V29" i="30"/>
  <c r="V28" i="30"/>
  <c r="U27" i="30"/>
  <c r="T27" i="30"/>
  <c r="S27" i="30"/>
  <c r="V26" i="30"/>
  <c r="V25" i="30"/>
  <c r="V24" i="30"/>
  <c r="V23" i="30"/>
  <c r="V22" i="30"/>
  <c r="V21" i="30"/>
  <c r="V20" i="30"/>
  <c r="V19" i="30"/>
  <c r="V18" i="30"/>
  <c r="V17" i="30"/>
  <c r="V16" i="30"/>
  <c r="V15" i="30"/>
  <c r="V14" i="30"/>
  <c r="V13" i="30"/>
  <c r="V12" i="30"/>
  <c r="V10" i="30"/>
  <c r="U9" i="30"/>
  <c r="T9" i="30"/>
  <c r="S9" i="30"/>
  <c r="F335" i="39"/>
  <c r="F334" i="39"/>
  <c r="F333" i="39"/>
  <c r="F332" i="39"/>
  <c r="F331" i="39"/>
  <c r="F330" i="39"/>
  <c r="F329" i="39"/>
  <c r="F328" i="39"/>
  <c r="F327" i="39"/>
  <c r="F326" i="39"/>
  <c r="F325" i="39"/>
  <c r="F324" i="39"/>
  <c r="F323" i="39"/>
  <c r="F322" i="39"/>
  <c r="F321" i="39"/>
  <c r="F320" i="39"/>
  <c r="F319" i="39"/>
  <c r="F316" i="39"/>
  <c r="F314" i="39"/>
  <c r="F313" i="39"/>
  <c r="F312" i="39"/>
  <c r="F311" i="39"/>
  <c r="F310" i="39"/>
  <c r="F309" i="39"/>
  <c r="F308" i="39"/>
  <c r="F307" i="39"/>
  <c r="F306" i="39"/>
  <c r="F305" i="39"/>
  <c r="F304" i="39"/>
  <c r="F303" i="39"/>
  <c r="F302" i="39"/>
  <c r="F301" i="39"/>
  <c r="F300" i="39"/>
  <c r="F299" i="39"/>
  <c r="F298" i="39"/>
  <c r="F297" i="39"/>
  <c r="F296" i="39"/>
  <c r="F295" i="39"/>
  <c r="F294" i="39"/>
  <c r="F293" i="39"/>
  <c r="F292" i="39"/>
  <c r="F291" i="39"/>
  <c r="F290" i="39"/>
  <c r="F289" i="39"/>
  <c r="F288" i="39"/>
  <c r="F287" i="39"/>
  <c r="F286" i="39"/>
  <c r="F285" i="39"/>
  <c r="F284" i="39"/>
  <c r="F283" i="39"/>
  <c r="F282" i="39"/>
  <c r="F281" i="39"/>
  <c r="F280" i="39"/>
  <c r="F279" i="39"/>
  <c r="F278" i="39"/>
  <c r="F277" i="39"/>
  <c r="F276" i="39"/>
  <c r="F275" i="39"/>
  <c r="F274" i="39"/>
  <c r="F273" i="39"/>
  <c r="F272" i="39"/>
  <c r="F271" i="39"/>
  <c r="F270" i="39"/>
  <c r="F269" i="39"/>
  <c r="F268" i="39"/>
  <c r="F267" i="39"/>
  <c r="F266" i="39"/>
  <c r="F265" i="39"/>
  <c r="F264" i="39"/>
  <c r="F263" i="39"/>
  <c r="F262" i="39"/>
  <c r="F261" i="39"/>
  <c r="F260" i="39"/>
  <c r="F258" i="39"/>
  <c r="F257" i="39"/>
  <c r="F255" i="39"/>
  <c r="F254" i="39"/>
  <c r="F253" i="39"/>
  <c r="F252" i="39"/>
  <c r="F251" i="39"/>
  <c r="F250" i="39"/>
  <c r="F249" i="39"/>
  <c r="F248" i="39"/>
  <c r="F247" i="39"/>
  <c r="F246" i="39"/>
  <c r="F245" i="39"/>
  <c r="F244" i="39"/>
  <c r="F243" i="39"/>
  <c r="F241" i="39"/>
  <c r="F240" i="39"/>
  <c r="F239" i="39"/>
  <c r="F238" i="39"/>
  <c r="F237" i="39"/>
  <c r="F236" i="39"/>
  <c r="F235" i="39"/>
  <c r="F234" i="39"/>
  <c r="S80" i="33" l="1"/>
  <c r="S139" i="33"/>
  <c r="K103" i="40"/>
  <c r="J129" i="40"/>
  <c r="L129" i="40"/>
  <c r="L103" i="40"/>
  <c r="H101" i="40"/>
  <c r="L101" i="40" s="1"/>
  <c r="U8" i="30"/>
  <c r="T8" i="30"/>
  <c r="S8" i="30"/>
  <c r="W32" i="30" s="1"/>
  <c r="S54" i="33"/>
  <c r="S120" i="33"/>
  <c r="H100" i="40"/>
  <c r="J101" i="40"/>
  <c r="H102" i="40"/>
  <c r="J103" i="40"/>
  <c r="I100" i="40"/>
  <c r="L123" i="40"/>
  <c r="G100" i="40"/>
  <c r="K100" i="40" s="1"/>
  <c r="AQ136" i="33"/>
  <c r="P94" i="33"/>
  <c r="P55" i="33"/>
  <c r="R163" i="33"/>
  <c r="S116" i="33"/>
  <c r="Q174" i="33"/>
  <c r="Q125" i="33"/>
  <c r="S148" i="33"/>
  <c r="R174" i="33"/>
  <c r="Q163" i="33"/>
  <c r="R109" i="33"/>
  <c r="R83" i="33"/>
  <c r="J102" i="34"/>
  <c r="J84" i="34"/>
  <c r="H82" i="34"/>
  <c r="I82" i="34"/>
  <c r="J82" i="34" s="1"/>
  <c r="K102" i="34"/>
  <c r="C84" i="34"/>
  <c r="G83" i="34"/>
  <c r="G82" i="34" s="1"/>
  <c r="L102" i="34"/>
  <c r="D84" i="34"/>
  <c r="M102" i="34"/>
  <c r="E84" i="34"/>
  <c r="V27" i="30"/>
  <c r="V9" i="30"/>
  <c r="R8" i="33"/>
  <c r="P39" i="33"/>
  <c r="R39" i="33"/>
  <c r="R152" i="33"/>
  <c r="S66" i="33"/>
  <c r="S46" i="33"/>
  <c r="R125" i="33"/>
  <c r="R55" i="33"/>
  <c r="P163" i="33"/>
  <c r="S50" i="33"/>
  <c r="S62" i="33"/>
  <c r="P141" i="33"/>
  <c r="Q152" i="33"/>
  <c r="S136" i="33"/>
  <c r="S170" i="33"/>
  <c r="P69" i="33"/>
  <c r="S79" i="33"/>
  <c r="S162" i="33"/>
  <c r="Q69" i="33"/>
  <c r="P83" i="33"/>
  <c r="S124" i="33"/>
  <c r="Q141" i="33"/>
  <c r="S173" i="33"/>
  <c r="S104" i="33"/>
  <c r="R69" i="33"/>
  <c r="P8" i="33"/>
  <c r="R94" i="33"/>
  <c r="P109" i="33"/>
  <c r="S76" i="33"/>
  <c r="Q83" i="33"/>
  <c r="P125" i="33"/>
  <c r="S185" i="33"/>
  <c r="S9" i="33"/>
  <c r="S68" i="33"/>
  <c r="R141" i="33"/>
  <c r="P152" i="33"/>
  <c r="Q94" i="33"/>
  <c r="S82" i="33"/>
  <c r="S188" i="33"/>
  <c r="S101" i="33"/>
  <c r="S151" i="33"/>
  <c r="S159" i="33"/>
  <c r="S181" i="33"/>
  <c r="S49" i="33"/>
  <c r="S119" i="33"/>
  <c r="S65" i="33"/>
  <c r="S93" i="33"/>
  <c r="Q8" i="33"/>
  <c r="Q39" i="33"/>
  <c r="Q109" i="33"/>
  <c r="Q55" i="33"/>
  <c r="S90" i="33"/>
  <c r="S135" i="33"/>
  <c r="S132" i="33"/>
  <c r="J123" i="40"/>
  <c r="K123" i="40"/>
  <c r="F101" i="40"/>
  <c r="M101" i="40"/>
  <c r="M103" i="40"/>
  <c r="K101" i="40"/>
  <c r="F123" i="40"/>
  <c r="F102" i="34"/>
  <c r="M85" i="34"/>
  <c r="J83" i="34"/>
  <c r="L83" i="34"/>
  <c r="F83" i="34"/>
  <c r="W14" i="30"/>
  <c r="W25" i="30"/>
  <c r="J100" i="40" l="1"/>
  <c r="J102" i="40"/>
  <c r="L102" i="40"/>
  <c r="W31" i="30"/>
  <c r="W19" i="30"/>
  <c r="V8" i="30"/>
  <c r="W12" i="30"/>
  <c r="W20" i="30"/>
  <c r="W29" i="30"/>
  <c r="W13" i="30"/>
  <c r="W26" i="30"/>
  <c r="W24" i="30"/>
  <c r="W16" i="30"/>
  <c r="W23" i="30"/>
  <c r="W15" i="30"/>
  <c r="W22" i="30"/>
  <c r="W17" i="30"/>
  <c r="W18" i="30"/>
  <c r="W10" i="30"/>
  <c r="W30" i="30"/>
  <c r="W21" i="30"/>
  <c r="W28" i="30"/>
  <c r="S125" i="33"/>
  <c r="M100" i="40"/>
  <c r="S83" i="33"/>
  <c r="S39" i="33"/>
  <c r="S141" i="33"/>
  <c r="S163" i="33"/>
  <c r="R38" i="33"/>
  <c r="S69" i="33"/>
  <c r="S174" i="33"/>
  <c r="S152" i="33"/>
  <c r="S55" i="33"/>
  <c r="S109" i="33"/>
  <c r="Q140" i="33"/>
  <c r="K83" i="34"/>
  <c r="C82" i="34"/>
  <c r="K82" i="34" s="1"/>
  <c r="K84" i="34"/>
  <c r="L84" i="34"/>
  <c r="D82" i="34"/>
  <c r="L82" i="34" s="1"/>
  <c r="M84" i="34"/>
  <c r="E82" i="34"/>
  <c r="F84" i="34"/>
  <c r="S8" i="33"/>
  <c r="P140" i="33"/>
  <c r="R140" i="33"/>
  <c r="P38" i="33"/>
  <c r="S94" i="33"/>
  <c r="Q38" i="33"/>
  <c r="L100" i="40"/>
  <c r="F100" i="40"/>
  <c r="W27" i="30" l="1"/>
  <c r="Q37" i="33"/>
  <c r="R37" i="33"/>
  <c r="S37" i="33" s="1"/>
  <c r="P37" i="33"/>
  <c r="F82" i="34"/>
  <c r="M82" i="34"/>
  <c r="S38" i="33"/>
  <c r="BR108" i="41" l="1"/>
  <c r="BR98" i="41"/>
  <c r="BR120" i="41"/>
  <c r="AL94" i="41"/>
  <c r="AK100" i="41"/>
  <c r="AJ100" i="41"/>
  <c r="AI100" i="41"/>
  <c r="AK98" i="41"/>
  <c r="AJ98" i="41"/>
  <c r="AI98" i="41"/>
  <c r="AL97" i="41"/>
  <c r="AK96" i="41"/>
  <c r="AJ96" i="41"/>
  <c r="AI96" i="41"/>
  <c r="AL105" i="41"/>
  <c r="G788" i="29"/>
  <c r="F786" i="29"/>
  <c r="E786" i="29"/>
  <c r="D786" i="29"/>
  <c r="G785" i="29"/>
  <c r="G783" i="29"/>
  <c r="F782" i="29"/>
  <c r="E782" i="29"/>
  <c r="D782" i="29"/>
  <c r="G781" i="29"/>
  <c r="F780" i="29"/>
  <c r="E780" i="29"/>
  <c r="D780" i="29"/>
  <c r="F779" i="29"/>
  <c r="E779" i="29"/>
  <c r="D779" i="29"/>
  <c r="F775" i="29"/>
  <c r="E775" i="29"/>
  <c r="D775" i="29"/>
  <c r="G774" i="29"/>
  <c r="F772" i="29"/>
  <c r="E772" i="29"/>
  <c r="D772" i="29"/>
  <c r="F771" i="29"/>
  <c r="E771" i="29"/>
  <c r="D771" i="29"/>
  <c r="F770" i="29"/>
  <c r="E770" i="29"/>
  <c r="D770" i="29"/>
  <c r="G768" i="29"/>
  <c r="F766" i="29"/>
  <c r="E766" i="29"/>
  <c r="D766" i="29"/>
  <c r="G765" i="29"/>
  <c r="F763" i="29"/>
  <c r="E763" i="29"/>
  <c r="D763" i="29"/>
  <c r="F762" i="29"/>
  <c r="E762" i="29"/>
  <c r="D762" i="29"/>
  <c r="F761" i="29"/>
  <c r="E761" i="29"/>
  <c r="D761" i="29"/>
  <c r="F757" i="29"/>
  <c r="E757" i="29"/>
  <c r="D757" i="29"/>
  <c r="G756" i="29"/>
  <c r="F754" i="29"/>
  <c r="E754" i="29"/>
  <c r="D754" i="29"/>
  <c r="F753" i="29"/>
  <c r="E753" i="29"/>
  <c r="D753" i="29"/>
  <c r="F752" i="29"/>
  <c r="E752" i="29"/>
  <c r="D752" i="29"/>
  <c r="G749" i="29"/>
  <c r="F748" i="29"/>
  <c r="E748" i="29"/>
  <c r="D748" i="29"/>
  <c r="G746" i="29"/>
  <c r="F745" i="29"/>
  <c r="E745" i="29"/>
  <c r="D745" i="29"/>
  <c r="F744" i="29"/>
  <c r="E744" i="29"/>
  <c r="D744" i="29"/>
  <c r="F743" i="29"/>
  <c r="E743" i="29"/>
  <c r="D743" i="29"/>
  <c r="G741" i="29"/>
  <c r="F739" i="29"/>
  <c r="E739" i="29"/>
  <c r="D739" i="29"/>
  <c r="G738" i="29"/>
  <c r="G737" i="29"/>
  <c r="F736" i="29"/>
  <c r="E736" i="29"/>
  <c r="D736" i="29"/>
  <c r="F735" i="29"/>
  <c r="E735" i="29"/>
  <c r="D735" i="29"/>
  <c r="F734" i="29"/>
  <c r="E734" i="29"/>
  <c r="D734" i="29"/>
  <c r="F730" i="29"/>
  <c r="E730" i="29"/>
  <c r="D730" i="29"/>
  <c r="G729" i="29"/>
  <c r="F727" i="29"/>
  <c r="E727" i="29"/>
  <c r="D727" i="29"/>
  <c r="F726" i="29"/>
  <c r="E726" i="29"/>
  <c r="D726" i="29"/>
  <c r="F725" i="29"/>
  <c r="E725" i="29"/>
  <c r="D725" i="29"/>
  <c r="G722" i="29"/>
  <c r="F721" i="29"/>
  <c r="E721" i="29"/>
  <c r="D721" i="29"/>
  <c r="G719" i="29"/>
  <c r="F718" i="29"/>
  <c r="E718" i="29"/>
  <c r="D718" i="29"/>
  <c r="F717" i="29"/>
  <c r="E717" i="29"/>
  <c r="D717" i="29"/>
  <c r="F716" i="29"/>
  <c r="E716" i="29"/>
  <c r="D716" i="29"/>
  <c r="G714" i="29"/>
  <c r="F712" i="29"/>
  <c r="E712" i="29"/>
  <c r="D712" i="29"/>
  <c r="G711" i="29"/>
  <c r="F709" i="29"/>
  <c r="E709" i="29"/>
  <c r="D709" i="29"/>
  <c r="F708" i="29"/>
  <c r="E708" i="29"/>
  <c r="D708" i="29"/>
  <c r="F707" i="29"/>
  <c r="E707" i="29"/>
  <c r="D707" i="29"/>
  <c r="G705" i="29"/>
  <c r="F703" i="29"/>
  <c r="E703" i="29"/>
  <c r="D703" i="29"/>
  <c r="G702" i="29"/>
  <c r="F700" i="29"/>
  <c r="E700" i="29"/>
  <c r="D700" i="29"/>
  <c r="F699" i="29"/>
  <c r="E699" i="29"/>
  <c r="D699" i="29"/>
  <c r="F698" i="29"/>
  <c r="E698" i="29"/>
  <c r="D698" i="29"/>
  <c r="G696" i="29"/>
  <c r="F694" i="29"/>
  <c r="E694" i="29"/>
  <c r="D694" i="29"/>
  <c r="G693" i="29"/>
  <c r="F691" i="29"/>
  <c r="E691" i="29"/>
  <c r="D691" i="29"/>
  <c r="F690" i="29"/>
  <c r="E690" i="29"/>
  <c r="D690" i="29"/>
  <c r="F689" i="29"/>
  <c r="E689" i="29"/>
  <c r="D689" i="29"/>
  <c r="G687" i="29"/>
  <c r="F685" i="29"/>
  <c r="E685" i="29"/>
  <c r="D685" i="29"/>
  <c r="G684" i="29"/>
  <c r="G683" i="29"/>
  <c r="F682" i="29"/>
  <c r="E682" i="29"/>
  <c r="D682" i="29"/>
  <c r="F681" i="29"/>
  <c r="E681" i="29"/>
  <c r="D681" i="29"/>
  <c r="F680" i="29"/>
  <c r="E680" i="29"/>
  <c r="D680" i="29"/>
  <c r="G678" i="29"/>
  <c r="F676" i="29"/>
  <c r="E676" i="29"/>
  <c r="D676" i="29"/>
  <c r="F673" i="29"/>
  <c r="E673" i="29"/>
  <c r="D673" i="29"/>
  <c r="F672" i="29"/>
  <c r="E672" i="29"/>
  <c r="D672" i="29"/>
  <c r="F671" i="29"/>
  <c r="E671" i="29"/>
  <c r="D671" i="29"/>
  <c r="F667" i="29"/>
  <c r="E667" i="29"/>
  <c r="D667" i="29"/>
  <c r="G666" i="29"/>
  <c r="F664" i="29"/>
  <c r="E664" i="29"/>
  <c r="D664" i="29"/>
  <c r="F663" i="29"/>
  <c r="E663" i="29"/>
  <c r="D663" i="29"/>
  <c r="F662" i="29"/>
  <c r="E662" i="29"/>
  <c r="D662" i="29"/>
  <c r="G659" i="29"/>
  <c r="F658" i="29"/>
  <c r="E658" i="29"/>
  <c r="D658" i="29"/>
  <c r="G657" i="29"/>
  <c r="G656" i="29"/>
  <c r="F655" i="29"/>
  <c r="E655" i="29"/>
  <c r="D655" i="29"/>
  <c r="F654" i="29"/>
  <c r="E654" i="29"/>
  <c r="D654" i="29"/>
  <c r="F653" i="29"/>
  <c r="E653" i="29"/>
  <c r="D653" i="29"/>
  <c r="F649" i="29"/>
  <c r="E649" i="29"/>
  <c r="D649" i="29"/>
  <c r="G648" i="29"/>
  <c r="F646" i="29"/>
  <c r="E646" i="29"/>
  <c r="D646" i="29"/>
  <c r="F645" i="29"/>
  <c r="E645" i="29"/>
  <c r="D645" i="29"/>
  <c r="F644" i="29"/>
  <c r="E644" i="29"/>
  <c r="D644" i="29"/>
  <c r="G641" i="29"/>
  <c r="F640" i="29"/>
  <c r="E640" i="29"/>
  <c r="D640" i="29"/>
  <c r="G638" i="29"/>
  <c r="F637" i="29"/>
  <c r="E637" i="29"/>
  <c r="D637" i="29"/>
  <c r="F636" i="29"/>
  <c r="E636" i="29"/>
  <c r="D636" i="29"/>
  <c r="F635" i="29"/>
  <c r="E635" i="29"/>
  <c r="D635" i="29"/>
  <c r="G632" i="29"/>
  <c r="F631" i="29"/>
  <c r="E631" i="29"/>
  <c r="D631" i="29"/>
  <c r="G630" i="29"/>
  <c r="G629" i="29"/>
  <c r="F628" i="29"/>
  <c r="E628" i="29"/>
  <c r="D628" i="29"/>
  <c r="F627" i="29"/>
  <c r="E627" i="29"/>
  <c r="D627" i="29"/>
  <c r="F626" i="29"/>
  <c r="E626" i="29"/>
  <c r="D626" i="29"/>
  <c r="G624" i="29"/>
  <c r="F622" i="29"/>
  <c r="E622" i="29"/>
  <c r="D622" i="29"/>
  <c r="G620" i="29"/>
  <c r="F619" i="29"/>
  <c r="E619" i="29"/>
  <c r="D619" i="29"/>
  <c r="F618" i="29"/>
  <c r="E618" i="29"/>
  <c r="D618" i="29"/>
  <c r="F617" i="29"/>
  <c r="E617" i="29"/>
  <c r="D617" i="29"/>
  <c r="F615" i="29"/>
  <c r="E615" i="29"/>
  <c r="D615" i="29"/>
  <c r="F614" i="29"/>
  <c r="E614" i="29"/>
  <c r="D614" i="29"/>
  <c r="G612" i="29"/>
  <c r="F611" i="29"/>
  <c r="E611" i="29"/>
  <c r="D611" i="29"/>
  <c r="F610" i="29"/>
  <c r="E610" i="29"/>
  <c r="D610" i="29"/>
  <c r="G608" i="29"/>
  <c r="G607" i="29"/>
  <c r="G606" i="29"/>
  <c r="G605" i="29"/>
  <c r="G618" i="29" l="1"/>
  <c r="G615" i="29"/>
  <c r="G676" i="29"/>
  <c r="G640" i="29"/>
  <c r="E609" i="29"/>
  <c r="D634" i="29"/>
  <c r="D613" i="29"/>
  <c r="G631" i="29"/>
  <c r="G658" i="29"/>
  <c r="G637" i="29"/>
  <c r="G703" i="29"/>
  <c r="G619" i="29"/>
  <c r="G763" i="29"/>
  <c r="G745" i="29"/>
  <c r="G766" i="29"/>
  <c r="G782" i="29"/>
  <c r="G685" i="29"/>
  <c r="F751" i="29"/>
  <c r="G682" i="29"/>
  <c r="F733" i="29"/>
  <c r="D769" i="29"/>
  <c r="G779" i="29"/>
  <c r="G726" i="29"/>
  <c r="G700" i="29"/>
  <c r="G712" i="29"/>
  <c r="G727" i="29"/>
  <c r="G739" i="29"/>
  <c r="G754" i="29"/>
  <c r="F609" i="29"/>
  <c r="G721" i="29"/>
  <c r="E613" i="29"/>
  <c r="G786" i="29"/>
  <c r="G663" i="29"/>
  <c r="D760" i="29"/>
  <c r="F643" i="29"/>
  <c r="E625" i="29"/>
  <c r="G672" i="29"/>
  <c r="G622" i="29"/>
  <c r="G736" i="29"/>
  <c r="G654" i="29"/>
  <c r="G699" i="29"/>
  <c r="G748" i="29"/>
  <c r="G611" i="29"/>
  <c r="G691" i="29"/>
  <c r="G718" i="29"/>
  <c r="E652" i="29"/>
  <c r="F634" i="29"/>
  <c r="F697" i="29"/>
  <c r="G681" i="29"/>
  <c r="D661" i="29"/>
  <c r="F670" i="29"/>
  <c r="D697" i="29"/>
  <c r="F715" i="29"/>
  <c r="G626" i="29"/>
  <c r="D643" i="29"/>
  <c r="G653" i="29"/>
  <c r="G690" i="29"/>
  <c r="G708" i="29"/>
  <c r="D609" i="29"/>
  <c r="E634" i="29"/>
  <c r="G716" i="29"/>
  <c r="G780" i="29"/>
  <c r="G627" i="29"/>
  <c r="E661" i="29"/>
  <c r="D670" i="29"/>
  <c r="D724" i="29"/>
  <c r="G743" i="29"/>
  <c r="G753" i="29"/>
  <c r="E760" i="29"/>
  <c r="E769" i="29"/>
  <c r="G771" i="29"/>
  <c r="D616" i="29"/>
  <c r="E643" i="29"/>
  <c r="D652" i="29"/>
  <c r="F661" i="29"/>
  <c r="E670" i="29"/>
  <c r="D688" i="29"/>
  <c r="F706" i="29"/>
  <c r="E715" i="29"/>
  <c r="D742" i="29"/>
  <c r="D751" i="29"/>
  <c r="G762" i="29"/>
  <c r="G609" i="29"/>
  <c r="F625" i="29"/>
  <c r="G625" i="29" s="1"/>
  <c r="G646" i="29"/>
  <c r="G664" i="29"/>
  <c r="G709" i="29"/>
  <c r="F613" i="29"/>
  <c r="G635" i="29"/>
  <c r="G655" i="29"/>
  <c r="D679" i="29"/>
  <c r="E688" i="29"/>
  <c r="G694" i="29"/>
  <c r="D715" i="29"/>
  <c r="E724" i="29"/>
  <c r="G735" i="29"/>
  <c r="F769" i="29"/>
  <c r="D778" i="29"/>
  <c r="E616" i="29"/>
  <c r="G645" i="29"/>
  <c r="E679" i="29"/>
  <c r="F688" i="29"/>
  <c r="E697" i="29"/>
  <c r="D706" i="29"/>
  <c r="F724" i="29"/>
  <c r="D733" i="29"/>
  <c r="G772" i="29"/>
  <c r="E778" i="29"/>
  <c r="D625" i="29"/>
  <c r="F616" i="29"/>
  <c r="G628" i="29"/>
  <c r="F679" i="29"/>
  <c r="E706" i="29"/>
  <c r="E733" i="29"/>
  <c r="E742" i="29"/>
  <c r="E751" i="29"/>
  <c r="F760" i="29"/>
  <c r="G610" i="29"/>
  <c r="G617" i="29"/>
  <c r="F652" i="29"/>
  <c r="G680" i="29"/>
  <c r="G734" i="29"/>
  <c r="F742" i="29"/>
  <c r="F778" i="29"/>
  <c r="G614" i="29"/>
  <c r="G697" i="29" l="1"/>
  <c r="G670" i="29"/>
  <c r="G661" i="29"/>
  <c r="G733" i="29"/>
  <c r="G613" i="29"/>
  <c r="G751" i="29"/>
  <c r="G769" i="29"/>
  <c r="G715" i="29"/>
  <c r="G643" i="29"/>
  <c r="G688" i="29"/>
  <c r="G706" i="29"/>
  <c r="G634" i="29"/>
  <c r="G742" i="29"/>
  <c r="G652" i="29"/>
  <c r="G724" i="29"/>
  <c r="G760" i="29"/>
  <c r="G616" i="29"/>
  <c r="G778" i="29"/>
  <c r="G679" i="29"/>
  <c r="F422" i="29"/>
  <c r="E422" i="29"/>
  <c r="D422" i="29"/>
  <c r="G591" i="29"/>
  <c r="G598" i="29"/>
  <c r="R95" i="41"/>
  <c r="P99" i="41"/>
  <c r="O99" i="41"/>
  <c r="R118" i="41"/>
  <c r="R106" i="41"/>
  <c r="J96" i="41"/>
  <c r="J97" i="41"/>
  <c r="G99" i="41"/>
  <c r="G92" i="41" s="1"/>
  <c r="CC128" i="41"/>
  <c r="CB128" i="41"/>
  <c r="CB125" i="41" s="1"/>
  <c r="CA128" i="41"/>
  <c r="CA125" i="41" s="1"/>
  <c r="CD126" i="41"/>
  <c r="F94" i="41"/>
  <c r="F95" i="41"/>
  <c r="F96" i="41"/>
  <c r="F97" i="41"/>
  <c r="F98" i="41"/>
  <c r="F104" i="41"/>
  <c r="F105" i="41"/>
  <c r="F106" i="41"/>
  <c r="F107" i="41"/>
  <c r="F108" i="41"/>
  <c r="F109" i="41"/>
  <c r="F111" i="41"/>
  <c r="F118" i="41"/>
  <c r="F119" i="41"/>
  <c r="F120" i="41"/>
  <c r="F122" i="41"/>
  <c r="F126" i="41"/>
  <c r="E128" i="41"/>
  <c r="E125" i="41" s="1"/>
  <c r="D128" i="41"/>
  <c r="D125" i="41" s="1"/>
  <c r="C128" i="41"/>
  <c r="C125" i="41" s="1"/>
  <c r="E124" i="41"/>
  <c r="D124" i="41"/>
  <c r="C124" i="41"/>
  <c r="E121" i="41"/>
  <c r="D121" i="41"/>
  <c r="C121" i="41"/>
  <c r="E113" i="41"/>
  <c r="D113" i="41"/>
  <c r="C113" i="41"/>
  <c r="E110" i="41"/>
  <c r="D110" i="41"/>
  <c r="C110" i="41"/>
  <c r="D102" i="41"/>
  <c r="F102" i="41" s="1"/>
  <c r="C102" i="41"/>
  <c r="E99" i="41"/>
  <c r="D99" i="41"/>
  <c r="C99" i="41"/>
  <c r="F93" i="41"/>
  <c r="BY128" i="41"/>
  <c r="BY125" i="41" s="1"/>
  <c r="BX128" i="41"/>
  <c r="BX125" i="41" s="1"/>
  <c r="BW128" i="41"/>
  <c r="BW125" i="41" s="1"/>
  <c r="BU128" i="41"/>
  <c r="BU125" i="41" s="1"/>
  <c r="BT128" i="41"/>
  <c r="BT125" i="41" s="1"/>
  <c r="BS128" i="41"/>
  <c r="BS125" i="41" s="1"/>
  <c r="BQ128" i="41"/>
  <c r="BQ125" i="41" s="1"/>
  <c r="BP128" i="41"/>
  <c r="BP125" i="41" s="1"/>
  <c r="BO128" i="41"/>
  <c r="BO125" i="41" s="1"/>
  <c r="BM128" i="41"/>
  <c r="BM125" i="41" s="1"/>
  <c r="BL128" i="41"/>
  <c r="BL125" i="41" s="1"/>
  <c r="BK128" i="41"/>
  <c r="BK125" i="41" s="1"/>
  <c r="BI128" i="41"/>
  <c r="BI125" i="41" s="1"/>
  <c r="BH128" i="41"/>
  <c r="BH125" i="41" s="1"/>
  <c r="BG128" i="41"/>
  <c r="BG125" i="41" s="1"/>
  <c r="BE128" i="41"/>
  <c r="BE125" i="41" s="1"/>
  <c r="BD128" i="41"/>
  <c r="BD125" i="41" s="1"/>
  <c r="BC128" i="41"/>
  <c r="BC125" i="41" s="1"/>
  <c r="BA128" i="41"/>
  <c r="BA125" i="41" s="1"/>
  <c r="AZ128" i="41"/>
  <c r="AZ125" i="41" s="1"/>
  <c r="AY128" i="41"/>
  <c r="AY125" i="41" s="1"/>
  <c r="AW128" i="41"/>
  <c r="AW125" i="41" s="1"/>
  <c r="AV128" i="41"/>
  <c r="AV125" i="41" s="1"/>
  <c r="AU128" i="41"/>
  <c r="AU125" i="41" s="1"/>
  <c r="AS128" i="41"/>
  <c r="AS125" i="41" s="1"/>
  <c r="AR128" i="41"/>
  <c r="AR125" i="41" s="1"/>
  <c r="AQ128" i="41"/>
  <c r="AQ125" i="41" s="1"/>
  <c r="AO128" i="41"/>
  <c r="AO125" i="41" s="1"/>
  <c r="AN128" i="41"/>
  <c r="AN125" i="41" s="1"/>
  <c r="AM128" i="41"/>
  <c r="AM125" i="41" s="1"/>
  <c r="AK128" i="41"/>
  <c r="AK125" i="41" s="1"/>
  <c r="AJ128" i="41"/>
  <c r="AJ125" i="41" s="1"/>
  <c r="AI128" i="41"/>
  <c r="AI125" i="41" s="1"/>
  <c r="AG128" i="41"/>
  <c r="AG125" i="41" s="1"/>
  <c r="AF128" i="41"/>
  <c r="AF125" i="41" s="1"/>
  <c r="AE128" i="41"/>
  <c r="AE125" i="41" s="1"/>
  <c r="AC128" i="41"/>
  <c r="AC125" i="41" s="1"/>
  <c r="AB128" i="41"/>
  <c r="AB125" i="41" s="1"/>
  <c r="AA128" i="41"/>
  <c r="AA125" i="41" s="1"/>
  <c r="Y128" i="41"/>
  <c r="Y125" i="41" s="1"/>
  <c r="X128" i="41"/>
  <c r="X125" i="41" s="1"/>
  <c r="W128" i="41"/>
  <c r="W125" i="41" s="1"/>
  <c r="U128" i="41"/>
  <c r="U125" i="41" s="1"/>
  <c r="T128" i="41"/>
  <c r="T125" i="41" s="1"/>
  <c r="S128" i="41"/>
  <c r="S125" i="41" s="1"/>
  <c r="Q128" i="41"/>
  <c r="Q125" i="41" s="1"/>
  <c r="P128" i="41"/>
  <c r="P125" i="41" s="1"/>
  <c r="O128" i="41"/>
  <c r="O125" i="41" s="1"/>
  <c r="M128" i="41"/>
  <c r="M125" i="41" s="1"/>
  <c r="L128" i="41"/>
  <c r="L125" i="41" s="1"/>
  <c r="K128" i="41"/>
  <c r="K125" i="41" s="1"/>
  <c r="I128" i="41"/>
  <c r="I125" i="41" s="1"/>
  <c r="H128" i="41"/>
  <c r="H125" i="41" s="1"/>
  <c r="G128" i="41"/>
  <c r="G125" i="41" s="1"/>
  <c r="CC124" i="41"/>
  <c r="CB124" i="41"/>
  <c r="CA124" i="41"/>
  <c r="BY124" i="41"/>
  <c r="BX124" i="41"/>
  <c r="BW124" i="41"/>
  <c r="BU124" i="41"/>
  <c r="BT124" i="41"/>
  <c r="BS124" i="41"/>
  <c r="BQ124" i="41"/>
  <c r="BP124" i="41"/>
  <c r="BO124" i="41"/>
  <c r="BM124" i="41"/>
  <c r="BL124" i="41"/>
  <c r="BK124" i="41"/>
  <c r="BI124" i="41"/>
  <c r="BH124" i="41"/>
  <c r="BG124" i="41"/>
  <c r="BE124" i="41"/>
  <c r="BD124" i="41"/>
  <c r="BC124" i="41"/>
  <c r="BA124" i="41"/>
  <c r="AZ124" i="41"/>
  <c r="AY124" i="41"/>
  <c r="AW124" i="41"/>
  <c r="AV124" i="41"/>
  <c r="AU124" i="41"/>
  <c r="AS124" i="41"/>
  <c r="AR124" i="41"/>
  <c r="AQ124" i="41"/>
  <c r="AO124" i="41"/>
  <c r="AN124" i="41"/>
  <c r="AM124" i="41"/>
  <c r="AK124" i="41"/>
  <c r="AJ124" i="41"/>
  <c r="AI124" i="41"/>
  <c r="AL122" i="41"/>
  <c r="CC121" i="41"/>
  <c r="CB121" i="41"/>
  <c r="CA121" i="41"/>
  <c r="BY121" i="41"/>
  <c r="BX121" i="41"/>
  <c r="BW121" i="41"/>
  <c r="BU121" i="41"/>
  <c r="BT121" i="41"/>
  <c r="BS121" i="41"/>
  <c r="BQ121" i="41"/>
  <c r="BP121" i="41"/>
  <c r="BO121" i="41"/>
  <c r="BN121" i="41"/>
  <c r="BN114" i="41" s="1"/>
  <c r="BM121" i="41"/>
  <c r="BL121" i="41"/>
  <c r="BK121" i="41"/>
  <c r="BI121" i="41"/>
  <c r="BH121" i="41"/>
  <c r="BG121" i="41"/>
  <c r="BE121" i="41"/>
  <c r="BD121" i="41"/>
  <c r="BC121" i="41"/>
  <c r="BA121" i="41"/>
  <c r="AZ121" i="41"/>
  <c r="AY121" i="41"/>
  <c r="AW121" i="41"/>
  <c r="AV121" i="41"/>
  <c r="AU121" i="41"/>
  <c r="AS121" i="41"/>
  <c r="AR121" i="41"/>
  <c r="AQ121" i="41"/>
  <c r="AO121" i="41"/>
  <c r="AN121" i="41"/>
  <c r="AM121" i="41"/>
  <c r="AK121" i="41"/>
  <c r="AJ121" i="41"/>
  <c r="AI121" i="41"/>
  <c r="AI114" i="41" s="1"/>
  <c r="AG121" i="41"/>
  <c r="AG114" i="41" s="1"/>
  <c r="AF121" i="41"/>
  <c r="AF114" i="41" s="1"/>
  <c r="AE121" i="41"/>
  <c r="AE114" i="41" s="1"/>
  <c r="AC121" i="41"/>
  <c r="AC114" i="41" s="1"/>
  <c r="AB121" i="41"/>
  <c r="AB114" i="41" s="1"/>
  <c r="AA121" i="41"/>
  <c r="AA114" i="41" s="1"/>
  <c r="Y121" i="41"/>
  <c r="Y114" i="41" s="1"/>
  <c r="X121" i="41"/>
  <c r="X114" i="41" s="1"/>
  <c r="W121" i="41"/>
  <c r="W114" i="41" s="1"/>
  <c r="U121" i="41"/>
  <c r="U114" i="41" s="1"/>
  <c r="T121" i="41"/>
  <c r="T114" i="41" s="1"/>
  <c r="S121" i="41"/>
  <c r="S114" i="41" s="1"/>
  <c r="Q121" i="41"/>
  <c r="Q114" i="41" s="1"/>
  <c r="P121" i="41"/>
  <c r="P114" i="41" s="1"/>
  <c r="O121" i="41"/>
  <c r="O114" i="41" s="1"/>
  <c r="M121" i="41"/>
  <c r="L121" i="41"/>
  <c r="L114" i="41" s="1"/>
  <c r="K121" i="41"/>
  <c r="K114" i="41" s="1"/>
  <c r="I121" i="41"/>
  <c r="I114" i="41" s="1"/>
  <c r="H121" i="41"/>
  <c r="H114" i="41" s="1"/>
  <c r="G121" i="41"/>
  <c r="G114" i="41" s="1"/>
  <c r="BJ120" i="41"/>
  <c r="BF120" i="41"/>
  <c r="AX120" i="41"/>
  <c r="AP120" i="41"/>
  <c r="AL120" i="41"/>
  <c r="AP119" i="41"/>
  <c r="N119" i="41"/>
  <c r="CD118" i="41"/>
  <c r="BZ118" i="41"/>
  <c r="BR118" i="41"/>
  <c r="BJ118" i="41"/>
  <c r="BF118" i="41"/>
  <c r="AX118" i="41"/>
  <c r="AP118" i="41"/>
  <c r="AL118" i="41"/>
  <c r="AH118" i="41"/>
  <c r="AD118" i="41"/>
  <c r="Z118" i="41"/>
  <c r="V118" i="41"/>
  <c r="N118" i="41"/>
  <c r="J118" i="41"/>
  <c r="BB114" i="41"/>
  <c r="CC113" i="41"/>
  <c r="CB113" i="41"/>
  <c r="CA113" i="41"/>
  <c r="BY113" i="41"/>
  <c r="BX113" i="41"/>
  <c r="BW113" i="41"/>
  <c r="BU113" i="41"/>
  <c r="BT113" i="41"/>
  <c r="BS113" i="41"/>
  <c r="BQ113" i="41"/>
  <c r="BP113" i="41"/>
  <c r="BO113" i="41"/>
  <c r="BM113" i="41"/>
  <c r="BL113" i="41"/>
  <c r="BK113" i="41"/>
  <c r="BI113" i="41"/>
  <c r="BH113" i="41"/>
  <c r="BG113" i="41"/>
  <c r="BE113" i="41"/>
  <c r="BD113" i="41"/>
  <c r="BC113" i="41"/>
  <c r="BA113" i="41"/>
  <c r="AZ113" i="41"/>
  <c r="AY113" i="41"/>
  <c r="AW113" i="41"/>
  <c r="AV113" i="41"/>
  <c r="AU113" i="41"/>
  <c r="AS113" i="41"/>
  <c r="AR113" i="41"/>
  <c r="AQ113" i="41"/>
  <c r="AO113" i="41"/>
  <c r="AN113" i="41"/>
  <c r="AM113" i="41"/>
  <c r="AK113" i="41"/>
  <c r="AJ113" i="41"/>
  <c r="AI113" i="41"/>
  <c r="Q113" i="41"/>
  <c r="P113" i="41"/>
  <c r="O113" i="41"/>
  <c r="M113" i="41"/>
  <c r="L113" i="41"/>
  <c r="K113" i="41"/>
  <c r="BN111" i="41"/>
  <c r="BJ111" i="41"/>
  <c r="BJ113" i="41" s="1"/>
  <c r="BB111" i="41"/>
  <c r="AL111" i="41"/>
  <c r="R111" i="41"/>
  <c r="N111" i="41"/>
  <c r="CC110" i="41"/>
  <c r="CB110" i="41"/>
  <c r="CA110" i="41"/>
  <c r="BZ110" i="41"/>
  <c r="BY110" i="41"/>
  <c r="BY103" i="41" s="1"/>
  <c r="BX110" i="41"/>
  <c r="BW110" i="41"/>
  <c r="BV110" i="41"/>
  <c r="BU110" i="41"/>
  <c r="BT110" i="41"/>
  <c r="BS110" i="41"/>
  <c r="BQ110" i="41"/>
  <c r="BP110" i="41"/>
  <c r="BO110" i="41"/>
  <c r="BM110" i="41"/>
  <c r="BL110" i="41"/>
  <c r="BK110" i="41"/>
  <c r="BI110" i="41"/>
  <c r="BH110" i="41"/>
  <c r="BG110" i="41"/>
  <c r="BE110" i="41"/>
  <c r="BD110" i="41"/>
  <c r="BC110" i="41"/>
  <c r="BC103" i="41" s="1"/>
  <c r="BA110" i="41"/>
  <c r="AZ110" i="41"/>
  <c r="AY110" i="41"/>
  <c r="AW110" i="41"/>
  <c r="AV110" i="41"/>
  <c r="AU110" i="41"/>
  <c r="AU103" i="41" s="1"/>
  <c r="AS110" i="41"/>
  <c r="AR110" i="41"/>
  <c r="AQ110" i="41"/>
  <c r="AP110" i="41"/>
  <c r="AP113" i="41" s="1"/>
  <c r="AP103" i="41" s="1"/>
  <c r="AO110" i="41"/>
  <c r="AN110" i="41"/>
  <c r="AN103" i="41" s="1"/>
  <c r="AM110" i="41"/>
  <c r="AK110" i="41"/>
  <c r="AJ110" i="41"/>
  <c r="AI110" i="41"/>
  <c r="AG110" i="41"/>
  <c r="AG103" i="41" s="1"/>
  <c r="AF110" i="41"/>
  <c r="AF103" i="41" s="1"/>
  <c r="AC110" i="41"/>
  <c r="AC103" i="41" s="1"/>
  <c r="AB110" i="41"/>
  <c r="AB103" i="41" s="1"/>
  <c r="AA110" i="41"/>
  <c r="Y110" i="41"/>
  <c r="Y103" i="41" s="1"/>
  <c r="X110" i="41"/>
  <c r="X103" i="41" s="1"/>
  <c r="W110" i="41"/>
  <c r="W103" i="41" s="1"/>
  <c r="V110" i="41"/>
  <c r="V103" i="41" s="1"/>
  <c r="U110" i="41"/>
  <c r="U103" i="41" s="1"/>
  <c r="T110" i="41"/>
  <c r="T103" i="41" s="1"/>
  <c r="S110" i="41"/>
  <c r="S103" i="41" s="1"/>
  <c r="Q110" i="41"/>
  <c r="P110" i="41"/>
  <c r="P103" i="41" s="1"/>
  <c r="O110" i="41"/>
  <c r="M110" i="41"/>
  <c r="L110" i="41"/>
  <c r="K110" i="41"/>
  <c r="I110" i="41"/>
  <c r="I103" i="41" s="1"/>
  <c r="H110" i="41"/>
  <c r="H103" i="41" s="1"/>
  <c r="G110" i="41"/>
  <c r="G103" i="41" s="1"/>
  <c r="CD109" i="41"/>
  <c r="BN109" i="41"/>
  <c r="BJ109" i="41"/>
  <c r="AL109" i="41"/>
  <c r="BN108" i="41"/>
  <c r="BJ108" i="41"/>
  <c r="BB108" i="41"/>
  <c r="Z108" i="41"/>
  <c r="R108" i="41"/>
  <c r="N108" i="41"/>
  <c r="J108" i="41"/>
  <c r="CD107" i="41"/>
  <c r="BN107" i="41"/>
  <c r="BJ107" i="41"/>
  <c r="BB107" i="41"/>
  <c r="AL107" i="41"/>
  <c r="R107" i="41"/>
  <c r="N107" i="41"/>
  <c r="CD106" i="41"/>
  <c r="BN106" i="41"/>
  <c r="N106" i="41"/>
  <c r="CD105" i="41"/>
  <c r="BN105" i="41"/>
  <c r="BJ105" i="41"/>
  <c r="BB105" i="41"/>
  <c r="R105" i="41"/>
  <c r="N105" i="41"/>
  <c r="J105" i="41"/>
  <c r="BN104" i="41"/>
  <c r="BJ104" i="41"/>
  <c r="BB104" i="41"/>
  <c r="R104" i="41"/>
  <c r="N104" i="41"/>
  <c r="BF103" i="41"/>
  <c r="AX103" i="41"/>
  <c r="AT103" i="41"/>
  <c r="AH103" i="41"/>
  <c r="AE103" i="41"/>
  <c r="AD103" i="41"/>
  <c r="AA103" i="41"/>
  <c r="CD102" i="41"/>
  <c r="CC102" i="41"/>
  <c r="CB102" i="41"/>
  <c r="CA102" i="41"/>
  <c r="BZ102" i="41"/>
  <c r="BY102" i="41"/>
  <c r="BX102" i="41"/>
  <c r="BW102" i="41"/>
  <c r="BV102" i="41"/>
  <c r="BU102" i="41"/>
  <c r="BT102" i="41"/>
  <c r="BS102" i="41"/>
  <c r="BR102" i="41"/>
  <c r="BQ102" i="41"/>
  <c r="BP102" i="41"/>
  <c r="BO102" i="41"/>
  <c r="BM102" i="41"/>
  <c r="BL102" i="41"/>
  <c r="BK102" i="41"/>
  <c r="BI102" i="41"/>
  <c r="BH102" i="41"/>
  <c r="BG102" i="41"/>
  <c r="BE102" i="41"/>
  <c r="BD102" i="41"/>
  <c r="BC102" i="41"/>
  <c r="BA102" i="41"/>
  <c r="AZ102" i="41"/>
  <c r="AY102" i="41"/>
  <c r="AY92" i="41" s="1"/>
  <c r="AW102" i="41"/>
  <c r="AV102" i="41"/>
  <c r="AU102" i="41"/>
  <c r="AS102" i="41"/>
  <c r="AR102" i="41"/>
  <c r="AQ102" i="41"/>
  <c r="AP102" i="41"/>
  <c r="AO102" i="41"/>
  <c r="AN102" i="41"/>
  <c r="AM102" i="41"/>
  <c r="AK102" i="41"/>
  <c r="AJ102" i="41"/>
  <c r="AI102" i="41"/>
  <c r="Q102" i="41"/>
  <c r="P102" i="41"/>
  <c r="O102" i="41"/>
  <c r="M102" i="41"/>
  <c r="L102" i="41"/>
  <c r="K102" i="41"/>
  <c r="BN100" i="41"/>
  <c r="BJ100" i="41"/>
  <c r="BB100" i="41"/>
  <c r="AL100" i="41"/>
  <c r="R100" i="41"/>
  <c r="N100" i="41"/>
  <c r="BY99" i="41"/>
  <c r="BX99" i="41"/>
  <c r="BX92" i="41" s="1"/>
  <c r="BW99" i="41"/>
  <c r="BW92" i="41" s="1"/>
  <c r="BU99" i="41"/>
  <c r="BT99" i="41"/>
  <c r="BS99" i="41"/>
  <c r="BQ99" i="41"/>
  <c r="BP99" i="41"/>
  <c r="BO99" i="41"/>
  <c r="BM99" i="41"/>
  <c r="BL99" i="41"/>
  <c r="BK99" i="41"/>
  <c r="BI99" i="41"/>
  <c r="BH99" i="41"/>
  <c r="BG99" i="41"/>
  <c r="BE99" i="41"/>
  <c r="BD99" i="41"/>
  <c r="BC99" i="41"/>
  <c r="BA99" i="41"/>
  <c r="AZ99" i="41"/>
  <c r="AV99" i="41"/>
  <c r="AU99" i="41"/>
  <c r="AS99" i="41"/>
  <c r="AR99" i="41"/>
  <c r="AQ99" i="41"/>
  <c r="AO99" i="41"/>
  <c r="AN99" i="41"/>
  <c r="AM99" i="41"/>
  <c r="AK99" i="41"/>
  <c r="AJ99" i="41"/>
  <c r="AI99" i="41"/>
  <c r="AG99" i="41"/>
  <c r="AG92" i="41" s="1"/>
  <c r="AF99" i="41"/>
  <c r="AF92" i="41" s="1"/>
  <c r="AE99" i="41"/>
  <c r="AE92" i="41" s="1"/>
  <c r="AC99" i="41"/>
  <c r="AC92" i="41" s="1"/>
  <c r="AB99" i="41"/>
  <c r="AB92" i="41" s="1"/>
  <c r="AA99" i="41"/>
  <c r="Y99" i="41"/>
  <c r="X99" i="41"/>
  <c r="X92" i="41" s="1"/>
  <c r="W99" i="41"/>
  <c r="W92" i="41" s="1"/>
  <c r="U99" i="41"/>
  <c r="T99" i="41"/>
  <c r="T92" i="41" s="1"/>
  <c r="S99" i="41"/>
  <c r="S92" i="41" s="1"/>
  <c r="Q99" i="41"/>
  <c r="M99" i="41"/>
  <c r="L99" i="41"/>
  <c r="K99" i="41"/>
  <c r="I99" i="41"/>
  <c r="I92" i="41" s="1"/>
  <c r="H99" i="41"/>
  <c r="H92" i="41" s="1"/>
  <c r="BN98" i="41"/>
  <c r="BJ98" i="41"/>
  <c r="BF98" i="41"/>
  <c r="AT98" i="41"/>
  <c r="AP98" i="41"/>
  <c r="AL98" i="41"/>
  <c r="BN97" i="41"/>
  <c r="BJ97" i="41"/>
  <c r="BB97" i="41"/>
  <c r="AT97" i="41"/>
  <c r="AP97" i="41"/>
  <c r="R97" i="41"/>
  <c r="N97" i="41"/>
  <c r="CC99" i="41"/>
  <c r="CB99" i="41"/>
  <c r="CB92" i="41" s="1"/>
  <c r="CA99" i="41"/>
  <c r="CA92" i="41" s="1"/>
  <c r="BZ96" i="41"/>
  <c r="BV96" i="41"/>
  <c r="BR96" i="41"/>
  <c r="BN96" i="41"/>
  <c r="BJ96" i="41"/>
  <c r="BF96" i="41"/>
  <c r="BB96" i="41"/>
  <c r="AX96" i="41"/>
  <c r="AT96" i="41"/>
  <c r="AP96" i="41"/>
  <c r="AL96" i="41"/>
  <c r="AH96" i="41"/>
  <c r="AD96" i="41"/>
  <c r="V96" i="41"/>
  <c r="R96" i="41"/>
  <c r="N96" i="41"/>
  <c r="CD95" i="41"/>
  <c r="BN95" i="41"/>
  <c r="N95" i="41"/>
  <c r="CD94" i="41"/>
  <c r="BN94" i="41"/>
  <c r="BJ94" i="41"/>
  <c r="BB94" i="41"/>
  <c r="R94" i="41"/>
  <c r="N94" i="41"/>
  <c r="J94" i="41"/>
  <c r="BN93" i="41"/>
  <c r="BJ93" i="41"/>
  <c r="BB93" i="41"/>
  <c r="R93" i="41"/>
  <c r="N93" i="41"/>
  <c r="AA92" i="41"/>
  <c r="D427" i="29"/>
  <c r="E427" i="29"/>
  <c r="F427" i="29"/>
  <c r="AO12" i="42"/>
  <c r="AM12" i="42"/>
  <c r="AK12" i="42"/>
  <c r="AI12" i="42"/>
  <c r="R12" i="42"/>
  <c r="P12" i="42"/>
  <c r="N12" i="42"/>
  <c r="L12" i="42"/>
  <c r="J12" i="42"/>
  <c r="AO11" i="42"/>
  <c r="AM11" i="42"/>
  <c r="AK11" i="42"/>
  <c r="AI11" i="42"/>
  <c r="R11" i="42"/>
  <c r="P11" i="42"/>
  <c r="N11" i="42"/>
  <c r="L11" i="42"/>
  <c r="J11" i="42"/>
  <c r="AO10" i="42"/>
  <c r="AM10" i="42"/>
  <c r="AK10" i="42"/>
  <c r="AI10" i="42"/>
  <c r="R10" i="42"/>
  <c r="P10" i="42"/>
  <c r="N10" i="42"/>
  <c r="L10" i="42"/>
  <c r="J10" i="42"/>
  <c r="AO9" i="42"/>
  <c r="AM9" i="42"/>
  <c r="AK9" i="42"/>
  <c r="AI9" i="42"/>
  <c r="R9" i="42"/>
  <c r="P9" i="42"/>
  <c r="N9" i="42"/>
  <c r="L9" i="42"/>
  <c r="J9" i="42"/>
  <c r="AO8" i="42"/>
  <c r="AM8" i="42"/>
  <c r="AK8" i="42"/>
  <c r="AI8" i="42"/>
  <c r="R8" i="42"/>
  <c r="P8" i="42"/>
  <c r="N8" i="42"/>
  <c r="L8" i="42"/>
  <c r="BO114" i="41" l="1"/>
  <c r="AR92" i="41"/>
  <c r="Q92" i="41"/>
  <c r="AH92" i="41"/>
  <c r="BT114" i="41"/>
  <c r="CB114" i="41"/>
  <c r="AO103" i="41"/>
  <c r="AW103" i="41"/>
  <c r="BE103" i="41"/>
  <c r="BR110" i="41"/>
  <c r="AJ103" i="41"/>
  <c r="BP103" i="41"/>
  <c r="K92" i="41"/>
  <c r="AZ92" i="41"/>
  <c r="BH92" i="41"/>
  <c r="BP92" i="41"/>
  <c r="AM103" i="41"/>
  <c r="AN114" i="41"/>
  <c r="AV114" i="41"/>
  <c r="BD114" i="41"/>
  <c r="BL114" i="41"/>
  <c r="L92" i="41"/>
  <c r="M92" i="41"/>
  <c r="AV103" i="41"/>
  <c r="BD103" i="41"/>
  <c r="BL103" i="41"/>
  <c r="BO92" i="41"/>
  <c r="AR114" i="41"/>
  <c r="AQ92" i="41"/>
  <c r="AJ92" i="41"/>
  <c r="AL110" i="41"/>
  <c r="CD110" i="41"/>
  <c r="BP114" i="41"/>
  <c r="V114" i="41"/>
  <c r="J114" i="41"/>
  <c r="R121" i="41"/>
  <c r="R114" i="41" s="1"/>
  <c r="AO114" i="41"/>
  <c r="AW114" i="41"/>
  <c r="BM114" i="41"/>
  <c r="AQ114" i="41"/>
  <c r="BU114" i="41"/>
  <c r="BV114" i="41" s="1"/>
  <c r="BQ103" i="41"/>
  <c r="AS103" i="41"/>
  <c r="BZ121" i="41"/>
  <c r="C103" i="41"/>
  <c r="AL113" i="41"/>
  <c r="BF121" i="41"/>
  <c r="BQ92" i="41"/>
  <c r="AS92" i="41"/>
  <c r="BC92" i="41"/>
  <c r="BK92" i="41"/>
  <c r="BS92" i="41"/>
  <c r="L103" i="41"/>
  <c r="D114" i="41"/>
  <c r="N113" i="41"/>
  <c r="AM92" i="41"/>
  <c r="AU92" i="41"/>
  <c r="BD92" i="41"/>
  <c r="BL92" i="41"/>
  <c r="M103" i="41"/>
  <c r="AR103" i="41"/>
  <c r="BH103" i="41"/>
  <c r="AS114" i="41"/>
  <c r="BI114" i="41"/>
  <c r="J92" i="41"/>
  <c r="CC92" i="41"/>
  <c r="CD92" i="41" s="1"/>
  <c r="AN92" i="41"/>
  <c r="O103" i="41"/>
  <c r="BX103" i="41"/>
  <c r="BQ114" i="41"/>
  <c r="C92" i="41"/>
  <c r="D92" i="41"/>
  <c r="D103" i="41"/>
  <c r="R102" i="41"/>
  <c r="AU114" i="41"/>
  <c r="F113" i="41"/>
  <c r="F124" i="41"/>
  <c r="BO103" i="41"/>
  <c r="F125" i="41"/>
  <c r="V99" i="41"/>
  <c r="U92" i="41"/>
  <c r="V92" i="41" s="1"/>
  <c r="BT92" i="41"/>
  <c r="CD121" i="41"/>
  <c r="CD128" i="41"/>
  <c r="AV92" i="41"/>
  <c r="AX99" i="41"/>
  <c r="BE92" i="41"/>
  <c r="AI103" i="41"/>
  <c r="BE114" i="41"/>
  <c r="F128" i="41"/>
  <c r="AQ103" i="41"/>
  <c r="BG103" i="41"/>
  <c r="AY114" i="41"/>
  <c r="O92" i="41"/>
  <c r="AI92" i="41"/>
  <c r="BT103" i="41"/>
  <c r="AM114" i="41"/>
  <c r="BC114" i="41"/>
  <c r="BK114" i="41"/>
  <c r="AZ114" i="41"/>
  <c r="BX114" i="41"/>
  <c r="F121" i="41"/>
  <c r="P92" i="41"/>
  <c r="BW103" i="41"/>
  <c r="R113" i="41"/>
  <c r="BN113" i="41"/>
  <c r="BS114" i="41"/>
  <c r="CA114" i="41"/>
  <c r="BA114" i="41"/>
  <c r="C114" i="41"/>
  <c r="J103" i="41"/>
  <c r="E103" i="41"/>
  <c r="E92" i="41"/>
  <c r="F99" i="41"/>
  <c r="BU103" i="41"/>
  <c r="BS103" i="41"/>
  <c r="BK103" i="41"/>
  <c r="BM103" i="41"/>
  <c r="BN99" i="41"/>
  <c r="BM92" i="41"/>
  <c r="BW114" i="41"/>
  <c r="BY114" i="41"/>
  <c r="BZ99" i="41"/>
  <c r="BY92" i="41"/>
  <c r="BZ92" i="41" s="1"/>
  <c r="BV99" i="41"/>
  <c r="BU92" i="41"/>
  <c r="BR99" i="41"/>
  <c r="BR121" i="41"/>
  <c r="BG92" i="41"/>
  <c r="BJ99" i="41"/>
  <c r="BI92" i="41"/>
  <c r="BJ110" i="41"/>
  <c r="BI103" i="41"/>
  <c r="BG114" i="41"/>
  <c r="BH114" i="41"/>
  <c r="BF99" i="41"/>
  <c r="AW92" i="41"/>
  <c r="AT99" i="41"/>
  <c r="AT121" i="41"/>
  <c r="AP121" i="41"/>
  <c r="AP99" i="41"/>
  <c r="AO92" i="41"/>
  <c r="AZ103" i="41"/>
  <c r="AY103" i="41"/>
  <c r="BB102" i="41"/>
  <c r="BB99" i="41"/>
  <c r="BA92" i="41"/>
  <c r="BB113" i="41"/>
  <c r="BB110" i="41"/>
  <c r="BA103" i="41"/>
  <c r="AL102" i="41"/>
  <c r="AL99" i="41"/>
  <c r="AK92" i="41"/>
  <c r="AK114" i="41"/>
  <c r="AJ114" i="41"/>
  <c r="AL124" i="41"/>
  <c r="AH99" i="41"/>
  <c r="AD114" i="41"/>
  <c r="AD121" i="41"/>
  <c r="Z99" i="41"/>
  <c r="Y92" i="41"/>
  <c r="Z92" i="41" s="1"/>
  <c r="Z110" i="41"/>
  <c r="Z103" i="41" s="1"/>
  <c r="CB103" i="41"/>
  <c r="CC103" i="41"/>
  <c r="CA103" i="41"/>
  <c r="CC114" i="41"/>
  <c r="CD99" i="41"/>
  <c r="R99" i="41"/>
  <c r="R110" i="41"/>
  <c r="N102" i="41"/>
  <c r="N99" i="41"/>
  <c r="N121" i="41"/>
  <c r="K103" i="41"/>
  <c r="N110" i="41"/>
  <c r="J110" i="41"/>
  <c r="J99" i="41"/>
  <c r="CC125" i="41"/>
  <c r="CD125" i="41" s="1"/>
  <c r="E114" i="41"/>
  <c r="F110" i="41"/>
  <c r="AH114" i="41"/>
  <c r="Z114" i="41"/>
  <c r="AD92" i="41"/>
  <c r="AD99" i="41"/>
  <c r="Q103" i="41"/>
  <c r="R103" i="41" s="1"/>
  <c r="Z121" i="41"/>
  <c r="AL121" i="41"/>
  <c r="AX121" i="41"/>
  <c r="M114" i="41"/>
  <c r="N114" i="41" s="1"/>
  <c r="BJ121" i="41"/>
  <c r="BV121" i="41"/>
  <c r="BN110" i="41"/>
  <c r="AK103" i="41"/>
  <c r="J121" i="41"/>
  <c r="V121" i="41"/>
  <c r="AH121" i="41"/>
  <c r="CD96" i="41"/>
  <c r="AT92" i="41" l="1"/>
  <c r="R92" i="41"/>
  <c r="AX114" i="41"/>
  <c r="F92" i="41"/>
  <c r="CD114" i="41"/>
  <c r="AL92" i="41"/>
  <c r="BB92" i="41"/>
  <c r="AP114" i="41"/>
  <c r="BF114" i="41"/>
  <c r="AP92" i="41"/>
  <c r="BR114" i="41"/>
  <c r="AL103" i="41"/>
  <c r="N92" i="41"/>
  <c r="BR92" i="41"/>
  <c r="N103" i="41"/>
  <c r="BJ92" i="41"/>
  <c r="BN92" i="41"/>
  <c r="BZ114" i="41"/>
  <c r="BN103" i="41"/>
  <c r="F114" i="41"/>
  <c r="BF92" i="41"/>
  <c r="AL114" i="41"/>
  <c r="AX92" i="41"/>
  <c r="BB103" i="41"/>
  <c r="F103" i="41"/>
  <c r="BV92" i="41"/>
  <c r="BJ103" i="41"/>
  <c r="BJ114" i="41"/>
  <c r="CD103" i="41"/>
  <c r="D14" i="27" l="1"/>
  <c r="F12" i="27"/>
  <c r="F10" i="27"/>
  <c r="F9" i="27"/>
  <c r="E43" i="27"/>
  <c r="D43" i="27"/>
  <c r="C43" i="27"/>
  <c r="F41" i="27"/>
  <c r="E39" i="27"/>
  <c r="D39" i="27"/>
  <c r="C39" i="27"/>
  <c r="F37" i="27"/>
  <c r="E36" i="27"/>
  <c r="D36" i="27"/>
  <c r="C36" i="27"/>
  <c r="F35" i="27"/>
  <c r="F34" i="27"/>
  <c r="F33" i="27"/>
  <c r="E28" i="27"/>
  <c r="D28" i="27"/>
  <c r="C28" i="27"/>
  <c r="F26" i="27"/>
  <c r="E25" i="27"/>
  <c r="D25" i="27"/>
  <c r="C25" i="27"/>
  <c r="F24" i="27"/>
  <c r="F23" i="27"/>
  <c r="F22" i="27"/>
  <c r="F21" i="27"/>
  <c r="F20" i="27"/>
  <c r="F19" i="27"/>
  <c r="D17" i="27"/>
  <c r="C17" i="27"/>
  <c r="F13" i="27"/>
  <c r="C40" i="27" l="1"/>
  <c r="D40" i="27"/>
  <c r="F15" i="27"/>
  <c r="F11" i="27"/>
  <c r="E14" i="27"/>
  <c r="F8" i="27"/>
  <c r="C14" i="27"/>
  <c r="D29" i="27"/>
  <c r="E29" i="27"/>
  <c r="E18" i="27"/>
  <c r="F36" i="27"/>
  <c r="F43" i="27"/>
  <c r="C29" i="27"/>
  <c r="F39" i="27"/>
  <c r="C18" i="27"/>
  <c r="D18" i="27"/>
  <c r="F28" i="27"/>
  <c r="D7" i="27"/>
  <c r="F17" i="27"/>
  <c r="F25" i="27"/>
  <c r="E40" i="27"/>
  <c r="F509" i="29"/>
  <c r="E509" i="29"/>
  <c r="D509" i="29"/>
  <c r="C7" i="27" l="1"/>
  <c r="E7" i="27"/>
  <c r="F14" i="27"/>
  <c r="F29" i="27"/>
  <c r="F18" i="27"/>
  <c r="F40" i="27"/>
  <c r="BN163" i="41"/>
  <c r="BN156" i="41" s="1"/>
  <c r="F7" i="27" l="1"/>
  <c r="BI163" i="41"/>
  <c r="BH163" i="41"/>
  <c r="BG163" i="41"/>
  <c r="V152" i="41"/>
  <c r="V145" i="41" s="1"/>
  <c r="BJ163" i="41" l="1"/>
  <c r="G422" i="29"/>
  <c r="E420" i="29" l="1"/>
  <c r="F420" i="29"/>
  <c r="G420" i="29" l="1"/>
  <c r="Q28" i="27"/>
  <c r="AQ28" i="27" s="1"/>
  <c r="Q25" i="27"/>
  <c r="AQ25" i="27" s="1"/>
  <c r="AR35" i="27" l="1"/>
  <c r="N54" i="33" l="1"/>
  <c r="M54" i="33"/>
  <c r="L54" i="33"/>
  <c r="O53" i="33"/>
  <c r="N50" i="33"/>
  <c r="M50" i="33"/>
  <c r="L50" i="33"/>
  <c r="N139" i="33"/>
  <c r="M139" i="33"/>
  <c r="L139" i="33"/>
  <c r="O138" i="33"/>
  <c r="L23" i="33"/>
  <c r="AM23" i="33" s="1"/>
  <c r="N188" i="33"/>
  <c r="M188" i="33"/>
  <c r="L188" i="33"/>
  <c r="O187" i="33"/>
  <c r="N185" i="33"/>
  <c r="M185" i="33"/>
  <c r="L185" i="33"/>
  <c r="BD27" i="33"/>
  <c r="BC27" i="33"/>
  <c r="BB27" i="33"/>
  <c r="BA27" i="33"/>
  <c r="AZ27" i="33"/>
  <c r="AY27" i="33"/>
  <c r="AX27" i="33"/>
  <c r="AW27" i="33"/>
  <c r="AV27" i="33"/>
  <c r="AI27" i="33"/>
  <c r="AE27" i="33"/>
  <c r="AA27" i="33"/>
  <c r="W27" i="33"/>
  <c r="N9" i="33"/>
  <c r="AO9" i="33" s="1"/>
  <c r="M9" i="33"/>
  <c r="L9" i="33"/>
  <c r="AM9" i="33" s="1"/>
  <c r="BD21" i="33"/>
  <c r="BC21" i="33"/>
  <c r="BB21" i="33"/>
  <c r="BA21" i="33"/>
  <c r="AZ21" i="33"/>
  <c r="AY21" i="33"/>
  <c r="AX21" i="33"/>
  <c r="AW21" i="33"/>
  <c r="AV21" i="33"/>
  <c r="AI21" i="33"/>
  <c r="AE21" i="33"/>
  <c r="AA21" i="33"/>
  <c r="W21" i="33"/>
  <c r="O11" i="33"/>
  <c r="M120" i="33"/>
  <c r="N120" i="33"/>
  <c r="L120" i="33"/>
  <c r="O123" i="33"/>
  <c r="O122" i="33"/>
  <c r="O121" i="33"/>
  <c r="N124" i="33"/>
  <c r="M124" i="33"/>
  <c r="L124" i="33"/>
  <c r="O20" i="33"/>
  <c r="N181" i="33"/>
  <c r="M181" i="33"/>
  <c r="L181" i="33"/>
  <c r="AP181" i="33" s="1"/>
  <c r="N173" i="33"/>
  <c r="M173" i="33"/>
  <c r="L173" i="33"/>
  <c r="O171" i="33"/>
  <c r="N170" i="33"/>
  <c r="M170" i="33"/>
  <c r="L170" i="33"/>
  <c r="O168" i="33"/>
  <c r="O167" i="33"/>
  <c r="O165" i="33"/>
  <c r="O164" i="33"/>
  <c r="N162" i="33"/>
  <c r="M162" i="33"/>
  <c r="L162" i="33"/>
  <c r="O160" i="33"/>
  <c r="N159" i="33"/>
  <c r="M159" i="33"/>
  <c r="L159" i="33"/>
  <c r="O157" i="33"/>
  <c r="O156" i="33"/>
  <c r="O154" i="33"/>
  <c r="O153" i="33"/>
  <c r="N151" i="33"/>
  <c r="M151" i="33"/>
  <c r="L151" i="33"/>
  <c r="O149" i="33"/>
  <c r="N148" i="33"/>
  <c r="M148" i="33"/>
  <c r="L148" i="33"/>
  <c r="O146" i="33"/>
  <c r="O143" i="33"/>
  <c r="O142" i="33"/>
  <c r="N135" i="33"/>
  <c r="M135" i="33"/>
  <c r="L135" i="33"/>
  <c r="O133" i="33"/>
  <c r="N132" i="33"/>
  <c r="M132" i="33"/>
  <c r="L132" i="33"/>
  <c r="O131" i="33"/>
  <c r="O130" i="33"/>
  <c r="O129" i="33"/>
  <c r="O128" i="33"/>
  <c r="O127" i="33"/>
  <c r="O126" i="33"/>
  <c r="N119" i="33"/>
  <c r="M119" i="33"/>
  <c r="L119" i="33"/>
  <c r="O117" i="33"/>
  <c r="N116" i="33"/>
  <c r="M116" i="33"/>
  <c r="L116" i="33"/>
  <c r="O115" i="33"/>
  <c r="O114" i="33"/>
  <c r="O113" i="33"/>
  <c r="O112" i="33"/>
  <c r="O111" i="33"/>
  <c r="O110" i="33"/>
  <c r="N104" i="33"/>
  <c r="M104" i="33"/>
  <c r="L104" i="33"/>
  <c r="N101" i="33"/>
  <c r="M101" i="33"/>
  <c r="L101" i="33"/>
  <c r="O99" i="33"/>
  <c r="O98" i="33"/>
  <c r="O97" i="33"/>
  <c r="O96" i="33"/>
  <c r="O95" i="33"/>
  <c r="N49" i="33"/>
  <c r="M49" i="33"/>
  <c r="L49" i="33"/>
  <c r="O47" i="33"/>
  <c r="N46" i="33"/>
  <c r="M46" i="33"/>
  <c r="L46" i="33"/>
  <c r="O45" i="33"/>
  <c r="O44" i="33"/>
  <c r="O43" i="33"/>
  <c r="O42" i="33"/>
  <c r="O41" i="33"/>
  <c r="O40" i="33"/>
  <c r="O26" i="33"/>
  <c r="O25" i="33"/>
  <c r="O24" i="33"/>
  <c r="N23" i="33"/>
  <c r="AO23" i="33" s="1"/>
  <c r="M23" i="33"/>
  <c r="O22" i="33"/>
  <c r="O19" i="33"/>
  <c r="O10" i="33"/>
  <c r="I169" i="40"/>
  <c r="H169" i="40"/>
  <c r="G169" i="40"/>
  <c r="I149" i="40"/>
  <c r="H149" i="40"/>
  <c r="G149" i="40"/>
  <c r="J148" i="40"/>
  <c r="I148" i="40"/>
  <c r="H148" i="40"/>
  <c r="G148" i="40"/>
  <c r="F185" i="40"/>
  <c r="F184" i="40"/>
  <c r="F183" i="40"/>
  <c r="F182" i="40"/>
  <c r="J174" i="40"/>
  <c r="J173" i="40"/>
  <c r="J172" i="40"/>
  <c r="J168" i="40"/>
  <c r="J166" i="40"/>
  <c r="J164" i="40"/>
  <c r="J163" i="40"/>
  <c r="J162" i="40"/>
  <c r="J161" i="40"/>
  <c r="J160" i="40"/>
  <c r="J159" i="40"/>
  <c r="J158" i="40"/>
  <c r="J155" i="40"/>
  <c r="J154" i="40"/>
  <c r="J153" i="40"/>
  <c r="J152" i="40"/>
  <c r="J151" i="40"/>
  <c r="J150" i="40"/>
  <c r="F174" i="40"/>
  <c r="F173" i="40"/>
  <c r="F172" i="40"/>
  <c r="F171" i="40"/>
  <c r="F170" i="40"/>
  <c r="F177" i="40"/>
  <c r="F180" i="40"/>
  <c r="F178" i="40"/>
  <c r="F176" i="40"/>
  <c r="E175" i="40"/>
  <c r="E148" i="40" s="1"/>
  <c r="D175" i="40"/>
  <c r="D148" i="40" s="1"/>
  <c r="C175" i="40"/>
  <c r="C148" i="40" s="1"/>
  <c r="M174" i="40"/>
  <c r="L174" i="40"/>
  <c r="K174" i="40"/>
  <c r="M173" i="40"/>
  <c r="L173" i="40"/>
  <c r="K173" i="40"/>
  <c r="D169" i="40"/>
  <c r="M168" i="40"/>
  <c r="L168" i="40"/>
  <c r="K168" i="40"/>
  <c r="F168" i="40"/>
  <c r="M166" i="40"/>
  <c r="L166" i="40"/>
  <c r="K166" i="40"/>
  <c r="F166" i="40"/>
  <c r="M164" i="40"/>
  <c r="L164" i="40"/>
  <c r="K164" i="40"/>
  <c r="F164" i="40"/>
  <c r="M163" i="40"/>
  <c r="L163" i="40"/>
  <c r="K163" i="40"/>
  <c r="F163" i="40"/>
  <c r="M162" i="40"/>
  <c r="L162" i="40"/>
  <c r="K162" i="40"/>
  <c r="F162" i="40"/>
  <c r="M161" i="40"/>
  <c r="L161" i="40"/>
  <c r="K161" i="40"/>
  <c r="F161" i="40"/>
  <c r="M160" i="40"/>
  <c r="L160" i="40"/>
  <c r="K160" i="40"/>
  <c r="F160" i="40"/>
  <c r="F159" i="40"/>
  <c r="M158" i="40"/>
  <c r="L158" i="40"/>
  <c r="K158" i="40"/>
  <c r="F158" i="40"/>
  <c r="L155" i="40"/>
  <c r="K155" i="40"/>
  <c r="F155" i="40"/>
  <c r="M154" i="40"/>
  <c r="L154" i="40"/>
  <c r="K154" i="40"/>
  <c r="F154" i="40"/>
  <c r="M153" i="40"/>
  <c r="L153" i="40"/>
  <c r="K153" i="40"/>
  <c r="F153" i="40"/>
  <c r="M152" i="40"/>
  <c r="L152" i="40"/>
  <c r="K152" i="40"/>
  <c r="F152" i="40"/>
  <c r="M151" i="40"/>
  <c r="L151" i="40"/>
  <c r="K151" i="40"/>
  <c r="F151" i="40"/>
  <c r="M150" i="40"/>
  <c r="L150" i="40"/>
  <c r="K150" i="40"/>
  <c r="F150" i="40"/>
  <c r="E149" i="40"/>
  <c r="D149" i="40"/>
  <c r="C149" i="40"/>
  <c r="AR181" i="33" l="1"/>
  <c r="AQ181" i="33"/>
  <c r="G147" i="40"/>
  <c r="I147" i="40"/>
  <c r="L149" i="40"/>
  <c r="D147" i="40"/>
  <c r="H147" i="40"/>
  <c r="AT122" i="33"/>
  <c r="AP122" i="33"/>
  <c r="AT123" i="33"/>
  <c r="AP123" i="33"/>
  <c r="AQ124" i="33"/>
  <c r="AQ120" i="33"/>
  <c r="AR124" i="33"/>
  <c r="AS120" i="33"/>
  <c r="AS124" i="33"/>
  <c r="AR120" i="33"/>
  <c r="AT121" i="33"/>
  <c r="AP121" i="33"/>
  <c r="J169" i="40"/>
  <c r="D146" i="40"/>
  <c r="F148" i="40"/>
  <c r="H146" i="40"/>
  <c r="AP9" i="33"/>
  <c r="AP162" i="33"/>
  <c r="AP104" i="33"/>
  <c r="AP151" i="33"/>
  <c r="AP170" i="33"/>
  <c r="AP139" i="33"/>
  <c r="AP119" i="33"/>
  <c r="AP159" i="33"/>
  <c r="AP132" i="33"/>
  <c r="AP23" i="33"/>
  <c r="AP135" i="33"/>
  <c r="AP148" i="33"/>
  <c r="AQ188" i="33"/>
  <c r="AP173" i="33"/>
  <c r="AP101" i="33"/>
  <c r="AP116" i="33"/>
  <c r="AR23" i="33"/>
  <c r="AR101" i="33"/>
  <c r="AR116" i="33"/>
  <c r="AR148" i="33"/>
  <c r="AR132" i="33"/>
  <c r="AR9" i="33"/>
  <c r="AR104" i="33"/>
  <c r="AR170" i="33"/>
  <c r="AR139" i="33"/>
  <c r="AR135" i="33"/>
  <c r="AR119" i="33"/>
  <c r="AR159" i="33"/>
  <c r="AQ173" i="33"/>
  <c r="AQ104" i="33"/>
  <c r="AQ151" i="33"/>
  <c r="AQ170" i="33"/>
  <c r="AQ139" i="33"/>
  <c r="AQ9" i="33"/>
  <c r="AQ162" i="33"/>
  <c r="AQ119" i="33"/>
  <c r="AQ159" i="33"/>
  <c r="AQ23" i="33"/>
  <c r="AQ101" i="33"/>
  <c r="AQ116" i="33"/>
  <c r="AQ132" i="33"/>
  <c r="AQ135" i="33"/>
  <c r="AQ148" i="33"/>
  <c r="M174" i="33"/>
  <c r="M141" i="33"/>
  <c r="N174" i="33"/>
  <c r="L174" i="33"/>
  <c r="N141" i="33"/>
  <c r="N8" i="33"/>
  <c r="AO8" i="33" s="1"/>
  <c r="O54" i="33"/>
  <c r="O50" i="33"/>
  <c r="O136" i="33"/>
  <c r="L8" i="33"/>
  <c r="AM8" i="33" s="1"/>
  <c r="M8" i="33"/>
  <c r="O139" i="33"/>
  <c r="O185" i="33"/>
  <c r="L94" i="33"/>
  <c r="O188" i="33"/>
  <c r="O135" i="33"/>
  <c r="M94" i="33"/>
  <c r="L125" i="33"/>
  <c r="O116" i="33"/>
  <c r="L152" i="33"/>
  <c r="L141" i="33"/>
  <c r="O148" i="33"/>
  <c r="O124" i="33"/>
  <c r="M163" i="33"/>
  <c r="O162" i="33"/>
  <c r="N39" i="33"/>
  <c r="M152" i="33"/>
  <c r="L39" i="33"/>
  <c r="O159" i="33"/>
  <c r="O151" i="33"/>
  <c r="N163" i="33"/>
  <c r="N125" i="33"/>
  <c r="L163" i="33"/>
  <c r="L109" i="33"/>
  <c r="O49" i="33"/>
  <c r="M109" i="33"/>
  <c r="O173" i="33"/>
  <c r="O46" i="33"/>
  <c r="N152" i="33"/>
  <c r="O170" i="33"/>
  <c r="O104" i="33"/>
  <c r="N94" i="33"/>
  <c r="N109" i="33"/>
  <c r="O119" i="33"/>
  <c r="O132" i="33"/>
  <c r="O181" i="33"/>
  <c r="O9" i="33"/>
  <c r="M39" i="33"/>
  <c r="O101" i="33"/>
  <c r="M125" i="33"/>
  <c r="G146" i="40"/>
  <c r="J147" i="40"/>
  <c r="J149" i="40"/>
  <c r="I146" i="40"/>
  <c r="K149" i="40"/>
  <c r="F175" i="40"/>
  <c r="K172" i="40"/>
  <c r="L172" i="40"/>
  <c r="M172" i="40"/>
  <c r="L169" i="40"/>
  <c r="F149" i="40"/>
  <c r="C169" i="40"/>
  <c r="C146" i="40" s="1"/>
  <c r="M149" i="40"/>
  <c r="E169" i="40"/>
  <c r="E146" i="40" s="1"/>
  <c r="L146" i="40" l="1"/>
  <c r="E147" i="40"/>
  <c r="C147" i="40"/>
  <c r="K147" i="40" s="1"/>
  <c r="AT124" i="33"/>
  <c r="AP124" i="33"/>
  <c r="J146" i="40"/>
  <c r="L147" i="40"/>
  <c r="AP152" i="33"/>
  <c r="AP125" i="33"/>
  <c r="AP163" i="33"/>
  <c r="AP141" i="33"/>
  <c r="AP94" i="33"/>
  <c r="AP109" i="33"/>
  <c r="AP8" i="33"/>
  <c r="AP174" i="33"/>
  <c r="AR94" i="33"/>
  <c r="AR152" i="33"/>
  <c r="AR174" i="33"/>
  <c r="AR125" i="33"/>
  <c r="AR8" i="33"/>
  <c r="O174" i="33"/>
  <c r="AR109" i="33"/>
  <c r="AR163" i="33"/>
  <c r="AQ94" i="33"/>
  <c r="AQ125" i="33"/>
  <c r="AQ141" i="33"/>
  <c r="AQ8" i="33"/>
  <c r="AQ152" i="33"/>
  <c r="AQ109" i="33"/>
  <c r="AQ163" i="33"/>
  <c r="AQ174" i="33"/>
  <c r="AR141" i="33"/>
  <c r="N140" i="33"/>
  <c r="L140" i="33"/>
  <c r="M140" i="33"/>
  <c r="AP38" i="33"/>
  <c r="AR38" i="33"/>
  <c r="AQ38" i="33"/>
  <c r="O120" i="33"/>
  <c r="O109" i="33"/>
  <c r="O94" i="33"/>
  <c r="O163" i="33"/>
  <c r="O141" i="33"/>
  <c r="O125" i="33"/>
  <c r="O152" i="33"/>
  <c r="O8" i="33"/>
  <c r="O39" i="33"/>
  <c r="F146" i="40"/>
  <c r="M146" i="40"/>
  <c r="F169" i="40"/>
  <c r="M169" i="40"/>
  <c r="K169" i="40"/>
  <c r="K146" i="40"/>
  <c r="F143" i="34"/>
  <c r="D139" i="34"/>
  <c r="D121" i="34" s="1"/>
  <c r="E139" i="34"/>
  <c r="C139" i="34"/>
  <c r="C121" i="34" s="1"/>
  <c r="F140" i="34"/>
  <c r="F141" i="34"/>
  <c r="F149" i="34"/>
  <c r="F148" i="34"/>
  <c r="F147" i="34"/>
  <c r="F146" i="34"/>
  <c r="F138" i="34"/>
  <c r="F137" i="34"/>
  <c r="F136" i="34"/>
  <c r="F135" i="34"/>
  <c r="F133" i="34"/>
  <c r="F132" i="34"/>
  <c r="F131" i="34"/>
  <c r="F130" i="34"/>
  <c r="F129" i="34"/>
  <c r="M147" i="40" l="1"/>
  <c r="F147" i="40"/>
  <c r="AT120" i="33"/>
  <c r="AP120" i="33"/>
  <c r="AP140" i="33"/>
  <c r="AR140" i="33"/>
  <c r="AQ140" i="33"/>
  <c r="L37" i="33"/>
  <c r="N37" i="33"/>
  <c r="M37" i="33"/>
  <c r="O38" i="33"/>
  <c r="F139" i="34"/>
  <c r="E121" i="34"/>
  <c r="F121" i="34" s="1"/>
  <c r="AP37" i="33" l="1"/>
  <c r="AR37" i="33"/>
  <c r="AQ37" i="33"/>
  <c r="O37" i="33"/>
  <c r="C122" i="34"/>
  <c r="C120" i="34" s="1"/>
  <c r="D122" i="34"/>
  <c r="D120" i="34" s="1"/>
  <c r="E122" i="34"/>
  <c r="F134" i="34"/>
  <c r="F128" i="34"/>
  <c r="F127" i="34"/>
  <c r="F126" i="34"/>
  <c r="F125" i="34"/>
  <c r="F124" i="34"/>
  <c r="F122" i="34" l="1"/>
  <c r="E120" i="34"/>
  <c r="F120" i="34" s="1"/>
  <c r="D119" i="34"/>
  <c r="C119" i="34"/>
  <c r="F123" i="34"/>
  <c r="E119" i="34" l="1"/>
  <c r="F119" i="34" s="1"/>
  <c r="J138" i="34" l="1"/>
  <c r="J137" i="34"/>
  <c r="I136" i="34"/>
  <c r="H136" i="34"/>
  <c r="L136" i="34" s="1"/>
  <c r="J135" i="34"/>
  <c r="J133" i="34"/>
  <c r="J132" i="34"/>
  <c r="J131" i="34"/>
  <c r="J130" i="34"/>
  <c r="J129" i="34"/>
  <c r="I128" i="34"/>
  <c r="I122" i="34" s="1"/>
  <c r="I120" i="34" s="1"/>
  <c r="H128" i="34"/>
  <c r="H122" i="34" s="1"/>
  <c r="H120" i="34" s="1"/>
  <c r="L120" i="34" s="1"/>
  <c r="G128" i="34"/>
  <c r="G122" i="34" s="1"/>
  <c r="G120" i="34" s="1"/>
  <c r="K120" i="34" s="1"/>
  <c r="J127" i="34"/>
  <c r="J126" i="34"/>
  <c r="J125" i="34"/>
  <c r="J124" i="34"/>
  <c r="J123" i="34"/>
  <c r="M138" i="34"/>
  <c r="L138" i="34"/>
  <c r="M137" i="34"/>
  <c r="L137" i="34"/>
  <c r="M135" i="34"/>
  <c r="L135" i="34"/>
  <c r="M133" i="34"/>
  <c r="L133" i="34"/>
  <c r="K133" i="34"/>
  <c r="M132" i="34"/>
  <c r="L132" i="34"/>
  <c r="K132" i="34"/>
  <c r="M131" i="34"/>
  <c r="L131" i="34"/>
  <c r="K131" i="34"/>
  <c r="M130" i="34"/>
  <c r="L130" i="34"/>
  <c r="K130" i="34"/>
  <c r="M129" i="34"/>
  <c r="L129" i="34"/>
  <c r="K129" i="34"/>
  <c r="M127" i="34"/>
  <c r="L127" i="34"/>
  <c r="K127" i="34"/>
  <c r="L126" i="34"/>
  <c r="K126" i="34"/>
  <c r="L125" i="34"/>
  <c r="K125" i="34"/>
  <c r="M124" i="34"/>
  <c r="L124" i="34"/>
  <c r="K124" i="34"/>
  <c r="M123" i="34"/>
  <c r="L123" i="34"/>
  <c r="K123" i="34"/>
  <c r="P9" i="30"/>
  <c r="P8" i="30" s="1"/>
  <c r="O9" i="30"/>
  <c r="O8" i="30" s="1"/>
  <c r="N9" i="30"/>
  <c r="N8" i="30" s="1"/>
  <c r="Q27" i="30"/>
  <c r="Q26" i="30"/>
  <c r="Q25" i="30"/>
  <c r="Q24" i="30"/>
  <c r="Q20" i="30"/>
  <c r="Q19" i="30"/>
  <c r="Q18" i="30"/>
  <c r="Q17" i="30"/>
  <c r="Q16" i="30"/>
  <c r="Q15" i="30"/>
  <c r="Q14" i="30"/>
  <c r="Q13" i="30"/>
  <c r="Q12" i="30"/>
  <c r="Q10" i="30"/>
  <c r="F437" i="39"/>
  <c r="F434" i="39"/>
  <c r="CB138" i="41"/>
  <c r="CC138" i="41"/>
  <c r="CA138" i="41"/>
  <c r="CD137" i="41"/>
  <c r="CD136" i="41"/>
  <c r="F418" i="39"/>
  <c r="F413" i="39"/>
  <c r="F411" i="39"/>
  <c r="F430" i="39"/>
  <c r="F429" i="39"/>
  <c r="F428" i="39"/>
  <c r="F427" i="39"/>
  <c r="F422" i="39"/>
  <c r="F421" i="39"/>
  <c r="F420" i="39"/>
  <c r="F419" i="39"/>
  <c r="F417" i="39"/>
  <c r="F416" i="39"/>
  <c r="F415" i="39"/>
  <c r="F426" i="39"/>
  <c r="F425" i="39"/>
  <c r="F424" i="39"/>
  <c r="F423" i="39"/>
  <c r="K1077" i="29"/>
  <c r="K1079" i="29"/>
  <c r="K1078" i="29"/>
  <c r="K1075" i="29"/>
  <c r="K1073" i="29"/>
  <c r="K1072" i="29"/>
  <c r="K1071" i="29"/>
  <c r="K1070" i="29"/>
  <c r="K1066" i="29"/>
  <c r="K1065" i="29"/>
  <c r="K1063" i="29"/>
  <c r="K1062" i="29"/>
  <c r="K1060" i="29"/>
  <c r="K1057" i="29"/>
  <c r="K1055" i="29"/>
  <c r="K1054" i="29"/>
  <c r="K1052" i="29"/>
  <c r="K1051" i="29"/>
  <c r="K1048" i="29"/>
  <c r="K1047" i="29"/>
  <c r="K1045" i="29"/>
  <c r="K1044" i="29"/>
  <c r="K1042" i="29"/>
  <c r="K1035" i="29"/>
  <c r="K1034" i="29"/>
  <c r="K1030" i="29"/>
  <c r="K1021" i="29"/>
  <c r="K1017" i="29"/>
  <c r="K1016" i="29"/>
  <c r="K1012" i="29"/>
  <c r="K1009" i="29"/>
  <c r="K1008" i="29"/>
  <c r="K1007" i="29"/>
  <c r="K1003" i="29"/>
  <c r="K1002" i="29"/>
  <c r="K1000" i="29"/>
  <c r="K995" i="29"/>
  <c r="K994" i="29"/>
  <c r="K993" i="29"/>
  <c r="K992" i="29"/>
  <c r="K989" i="29"/>
  <c r="K988" i="29"/>
  <c r="K985" i="29"/>
  <c r="K969" i="29"/>
  <c r="K983" i="29"/>
  <c r="K982" i="29"/>
  <c r="K980" i="29"/>
  <c r="K979" i="29"/>
  <c r="K978" i="29"/>
  <c r="K976" i="29"/>
  <c r="J969" i="29"/>
  <c r="J977" i="29"/>
  <c r="K970" i="29"/>
  <c r="K971" i="29"/>
  <c r="K966" i="29"/>
  <c r="K965" i="29"/>
  <c r="K964" i="29"/>
  <c r="K963" i="29"/>
  <c r="K962" i="29"/>
  <c r="K961" i="29"/>
  <c r="K960" i="29"/>
  <c r="K959" i="29"/>
  <c r="K958" i="29"/>
  <c r="G965" i="29"/>
  <c r="G963" i="29"/>
  <c r="G966" i="29"/>
  <c r="G964" i="29"/>
  <c r="G962" i="29"/>
  <c r="G961" i="29"/>
  <c r="G960" i="29"/>
  <c r="G959" i="29"/>
  <c r="G958" i="29"/>
  <c r="K951" i="29"/>
  <c r="K950" i="29"/>
  <c r="K946" i="29"/>
  <c r="K936" i="29"/>
  <c r="K935" i="29"/>
  <c r="K931" i="29"/>
  <c r="K929" i="29"/>
  <c r="K928" i="29"/>
  <c r="K926" i="29"/>
  <c r="K922" i="29"/>
  <c r="K921" i="29"/>
  <c r="K919" i="29"/>
  <c r="K918" i="29"/>
  <c r="K913" i="29"/>
  <c r="K911" i="29"/>
  <c r="K910" i="29"/>
  <c r="K904" i="29"/>
  <c r="K902" i="29"/>
  <c r="K901" i="29"/>
  <c r="K899" i="29"/>
  <c r="K895" i="29"/>
  <c r="K893" i="29"/>
  <c r="K891" i="29"/>
  <c r="K890" i="29"/>
  <c r="K886" i="29"/>
  <c r="K884" i="29"/>
  <c r="K883" i="29"/>
  <c r="K881" i="29"/>
  <c r="K877" i="29"/>
  <c r="K874" i="29"/>
  <c r="K873" i="29"/>
  <c r="K865" i="29"/>
  <c r="K863" i="29"/>
  <c r="K856" i="29"/>
  <c r="K849" i="29"/>
  <c r="K848" i="29"/>
  <c r="K847" i="29"/>
  <c r="K846" i="29"/>
  <c r="K838" i="29"/>
  <c r="K836" i="29"/>
  <c r="K831" i="29"/>
  <c r="K830" i="29"/>
  <c r="K828" i="29"/>
  <c r="K827" i="29"/>
  <c r="K822" i="29"/>
  <c r="K821" i="29"/>
  <c r="K820" i="29"/>
  <c r="K819" i="29"/>
  <c r="K814" i="29"/>
  <c r="K812" i="29"/>
  <c r="K810" i="29"/>
  <c r="K809" i="29"/>
  <c r="K805" i="29"/>
  <c r="K804" i="29"/>
  <c r="K803" i="29"/>
  <c r="K801" i="29"/>
  <c r="K800" i="29"/>
  <c r="K799" i="29"/>
  <c r="K797" i="29"/>
  <c r="K796" i="29"/>
  <c r="K795" i="29"/>
  <c r="R73" i="30" l="1"/>
  <c r="M74" i="30"/>
  <c r="R74" i="30"/>
  <c r="M73" i="30"/>
  <c r="M27" i="30" s="1"/>
  <c r="M8" i="30" s="1"/>
  <c r="R49" i="30"/>
  <c r="R72" i="30"/>
  <c r="R44" i="30"/>
  <c r="R47" i="30"/>
  <c r="R41" i="30"/>
  <c r="R40" i="30"/>
  <c r="R36" i="30"/>
  <c r="R39" i="30"/>
  <c r="R66" i="30"/>
  <c r="R69" i="30"/>
  <c r="R48" i="30"/>
  <c r="R46" i="30"/>
  <c r="R56" i="30"/>
  <c r="R65" i="30"/>
  <c r="R59" i="30"/>
  <c r="R52" i="30"/>
  <c r="R38" i="30"/>
  <c r="R31" i="30"/>
  <c r="R13" i="30"/>
  <c r="R19" i="30"/>
  <c r="R25" i="30"/>
  <c r="R43" i="30"/>
  <c r="R17" i="30"/>
  <c r="R53" i="30"/>
  <c r="R24" i="30"/>
  <c r="R64" i="30"/>
  <c r="R58" i="30"/>
  <c r="R51" i="30"/>
  <c r="R37" i="30"/>
  <c r="R30" i="30"/>
  <c r="R14" i="30"/>
  <c r="R20" i="30"/>
  <c r="R26" i="30"/>
  <c r="R16" i="30"/>
  <c r="R68" i="30"/>
  <c r="R33" i="30"/>
  <c r="R23" i="30"/>
  <c r="R60" i="30"/>
  <c r="R32" i="30"/>
  <c r="R71" i="30"/>
  <c r="R63" i="30"/>
  <c r="R57" i="30"/>
  <c r="R50" i="30"/>
  <c r="R35" i="30"/>
  <c r="R29" i="30"/>
  <c r="R15" i="30"/>
  <c r="R21" i="30"/>
  <c r="R10" i="30"/>
  <c r="R22" i="30"/>
  <c r="R54" i="30"/>
  <c r="R18" i="30"/>
  <c r="R70" i="30"/>
  <c r="R62" i="30"/>
  <c r="R55" i="30"/>
  <c r="R45" i="30"/>
  <c r="R34" i="30"/>
  <c r="R28" i="30"/>
  <c r="R61" i="30"/>
  <c r="R67" i="30"/>
  <c r="R42" i="30"/>
  <c r="R12" i="30"/>
  <c r="Q8" i="30"/>
  <c r="W9" i="30"/>
  <c r="W8" i="30" s="1"/>
  <c r="Q9" i="30"/>
  <c r="K122" i="34"/>
  <c r="K128" i="34"/>
  <c r="L128" i="34"/>
  <c r="J120" i="34"/>
  <c r="M120" i="34"/>
  <c r="J136" i="34"/>
  <c r="L122" i="34"/>
  <c r="M136" i="34"/>
  <c r="I119" i="34"/>
  <c r="J122" i="34"/>
  <c r="G119" i="34"/>
  <c r="K119" i="34" s="1"/>
  <c r="H119" i="34"/>
  <c r="L119" i="34" s="1"/>
  <c r="J128" i="34"/>
  <c r="M122" i="34"/>
  <c r="M128" i="34"/>
  <c r="G805" i="29"/>
  <c r="G804" i="29"/>
  <c r="G803" i="29"/>
  <c r="G801" i="29"/>
  <c r="G800" i="29"/>
  <c r="G799" i="29"/>
  <c r="G797" i="29"/>
  <c r="G796" i="29"/>
  <c r="G795" i="29"/>
  <c r="R27" i="30" l="1"/>
  <c r="H9" i="30"/>
  <c r="H27" i="30"/>
  <c r="R9" i="30"/>
  <c r="J119" i="34"/>
  <c r="M119" i="34"/>
  <c r="F347" i="39"/>
  <c r="F344" i="39"/>
  <c r="F438" i="39"/>
  <c r="F436" i="39"/>
  <c r="F435" i="39"/>
  <c r="F433" i="39"/>
  <c r="F432" i="39"/>
  <c r="F431" i="39"/>
  <c r="F414" i="39"/>
  <c r="F412" i="39"/>
  <c r="F410" i="39"/>
  <c r="F409" i="39"/>
  <c r="F408" i="39"/>
  <c r="F407" i="39"/>
  <c r="F406" i="39"/>
  <c r="F405" i="39"/>
  <c r="F404" i="39"/>
  <c r="F403" i="39"/>
  <c r="F402" i="39"/>
  <c r="F401" i="39"/>
  <c r="F400" i="39"/>
  <c r="F399" i="39"/>
  <c r="F398" i="39"/>
  <c r="F397" i="39"/>
  <c r="F396" i="39"/>
  <c r="F395" i="39"/>
  <c r="F394" i="39"/>
  <c r="F393" i="39"/>
  <c r="F392" i="39"/>
  <c r="F391" i="39"/>
  <c r="F390" i="39"/>
  <c r="F389" i="39"/>
  <c r="F388" i="39"/>
  <c r="F387" i="39"/>
  <c r="F386" i="39"/>
  <c r="F385" i="39"/>
  <c r="F384" i="39"/>
  <c r="F383" i="39"/>
  <c r="F382" i="39"/>
  <c r="F381" i="39"/>
  <c r="F380" i="39"/>
  <c r="F379" i="39"/>
  <c r="F378" i="39"/>
  <c r="F377" i="39"/>
  <c r="F376" i="39"/>
  <c r="F375" i="39"/>
  <c r="F374" i="39"/>
  <c r="F373" i="39"/>
  <c r="F372" i="39"/>
  <c r="F371" i="39"/>
  <c r="F370" i="39"/>
  <c r="F369" i="39"/>
  <c r="F368" i="39"/>
  <c r="F367" i="39"/>
  <c r="F366" i="39"/>
  <c r="F365" i="39"/>
  <c r="F364" i="39"/>
  <c r="F363" i="39"/>
  <c r="F362" i="39"/>
  <c r="F361" i="39"/>
  <c r="F360" i="39"/>
  <c r="F359" i="39"/>
  <c r="F358" i="39"/>
  <c r="F357" i="39"/>
  <c r="F356" i="39"/>
  <c r="F355" i="39"/>
  <c r="F354" i="39"/>
  <c r="F353" i="39"/>
  <c r="F352" i="39"/>
  <c r="F351" i="39"/>
  <c r="F350" i="39"/>
  <c r="F349" i="39"/>
  <c r="F348" i="39"/>
  <c r="F346" i="39"/>
  <c r="F345" i="39"/>
  <c r="F343" i="39"/>
  <c r="F342" i="39"/>
  <c r="F341" i="39"/>
  <c r="CD151" i="41"/>
  <c r="CD149" i="41"/>
  <c r="CD148" i="41"/>
  <c r="BZ134" i="41"/>
  <c r="BY155" i="41"/>
  <c r="BX155" i="41"/>
  <c r="BW155" i="41"/>
  <c r="BZ152" i="41"/>
  <c r="BY152" i="41"/>
  <c r="BX152" i="41"/>
  <c r="BW152" i="41"/>
  <c r="BV160" i="41"/>
  <c r="BR160" i="41"/>
  <c r="BJ162" i="41"/>
  <c r="BJ160" i="41"/>
  <c r="BJ147" i="41"/>
  <c r="BJ136" i="41"/>
  <c r="BB156" i="41"/>
  <c r="BB142" i="41"/>
  <c r="AP139" i="41"/>
  <c r="AP161" i="41"/>
  <c r="AL149" i="41"/>
  <c r="Z147" i="41"/>
  <c r="U152" i="41"/>
  <c r="U145" i="41" s="1"/>
  <c r="T152" i="41"/>
  <c r="T145" i="41" s="1"/>
  <c r="S152" i="41"/>
  <c r="S145" i="41" s="1"/>
  <c r="J134" i="41"/>
  <c r="I152" i="41"/>
  <c r="I145" i="41" s="1"/>
  <c r="H152" i="41"/>
  <c r="H145" i="41" s="1"/>
  <c r="G152" i="41"/>
  <c r="G145" i="41" s="1"/>
  <c r="BY170" i="41"/>
  <c r="BY167" i="41" s="1"/>
  <c r="BX170" i="41"/>
  <c r="BX167" i="41" s="1"/>
  <c r="BW170" i="41"/>
  <c r="BW167" i="41" s="1"/>
  <c r="BU170" i="41"/>
  <c r="BU167" i="41" s="1"/>
  <c r="BT170" i="41"/>
  <c r="BT167" i="41" s="1"/>
  <c r="BS170" i="41"/>
  <c r="BS167" i="41" s="1"/>
  <c r="BQ170" i="41"/>
  <c r="BQ167" i="41" s="1"/>
  <c r="BP170" i="41"/>
  <c r="BP167" i="41" s="1"/>
  <c r="BO170" i="41"/>
  <c r="BO167" i="41" s="1"/>
  <c r="BM170" i="41"/>
  <c r="BM167" i="41" s="1"/>
  <c r="BL170" i="41"/>
  <c r="BL167" i="41" s="1"/>
  <c r="BK170" i="41"/>
  <c r="BK167" i="41" s="1"/>
  <c r="BI170" i="41"/>
  <c r="BI167" i="41" s="1"/>
  <c r="BH170" i="41"/>
  <c r="BH167" i="41" s="1"/>
  <c r="BG170" i="41"/>
  <c r="BG167" i="41" s="1"/>
  <c r="BE170" i="41"/>
  <c r="BE167" i="41" s="1"/>
  <c r="BD170" i="41"/>
  <c r="BD167" i="41" s="1"/>
  <c r="BC170" i="41"/>
  <c r="BC167" i="41" s="1"/>
  <c r="BA170" i="41"/>
  <c r="BA167" i="41" s="1"/>
  <c r="AZ170" i="41"/>
  <c r="AZ167" i="41" s="1"/>
  <c r="AY170" i="41"/>
  <c r="AY167" i="41" s="1"/>
  <c r="AW170" i="41"/>
  <c r="AW167" i="41" s="1"/>
  <c r="AV170" i="41"/>
  <c r="AV167" i="41" s="1"/>
  <c r="AU170" i="41"/>
  <c r="AU167" i="41" s="1"/>
  <c r="AS170" i="41"/>
  <c r="AS167" i="41" s="1"/>
  <c r="AR170" i="41"/>
  <c r="AR167" i="41" s="1"/>
  <c r="AQ170" i="41"/>
  <c r="AQ167" i="41" s="1"/>
  <c r="CC170" i="41"/>
  <c r="CC167" i="41" s="1"/>
  <c r="CB170" i="41"/>
  <c r="CB167" i="41" s="1"/>
  <c r="CA170" i="41"/>
  <c r="CA167" i="41" s="1"/>
  <c r="CD168" i="41"/>
  <c r="CC166" i="41"/>
  <c r="CB166" i="41"/>
  <c r="CA166" i="41"/>
  <c r="CC163" i="41"/>
  <c r="CB163" i="41"/>
  <c r="CA163" i="41"/>
  <c r="CD160" i="41"/>
  <c r="CC155" i="41"/>
  <c r="CB155" i="41"/>
  <c r="CA155" i="41"/>
  <c r="CC152" i="41"/>
  <c r="CB152" i="41"/>
  <c r="CA152" i="41"/>
  <c r="CD147" i="41"/>
  <c r="CD144" i="41"/>
  <c r="CC144" i="41"/>
  <c r="CB144" i="41"/>
  <c r="CA144" i="41"/>
  <c r="CC141" i="41"/>
  <c r="CB141" i="41"/>
  <c r="CA141" i="41"/>
  <c r="CD138" i="41"/>
  <c r="BY166" i="41"/>
  <c r="BX166" i="41"/>
  <c r="BW166" i="41"/>
  <c r="BY163" i="41"/>
  <c r="BX163" i="41"/>
  <c r="BW163" i="41"/>
  <c r="BZ160" i="41"/>
  <c r="BZ144" i="41"/>
  <c r="BY144" i="41"/>
  <c r="BX144" i="41"/>
  <c r="BW144" i="41"/>
  <c r="BY141" i="41"/>
  <c r="BX141" i="41"/>
  <c r="BW141" i="41"/>
  <c r="BZ138" i="41"/>
  <c r="BU166" i="41"/>
  <c r="BT166" i="41"/>
  <c r="BS166" i="41"/>
  <c r="BU163" i="41"/>
  <c r="BT163" i="41"/>
  <c r="BS163" i="41"/>
  <c r="BU155" i="41"/>
  <c r="BT155" i="41"/>
  <c r="BS155" i="41"/>
  <c r="BU152" i="41"/>
  <c r="BT152" i="41"/>
  <c r="BS152" i="41"/>
  <c r="BV144" i="41"/>
  <c r="BU144" i="41"/>
  <c r="BT144" i="41"/>
  <c r="BS144" i="41"/>
  <c r="BU141" i="41"/>
  <c r="BT141" i="41"/>
  <c r="BS141" i="41"/>
  <c r="BV138" i="41"/>
  <c r="R8" i="30" l="1"/>
  <c r="H8" i="30"/>
  <c r="BY145" i="41"/>
  <c r="CB156" i="41"/>
  <c r="BS145" i="41"/>
  <c r="BW156" i="41"/>
  <c r="BX145" i="41"/>
  <c r="BZ141" i="41"/>
  <c r="BV163" i="41"/>
  <c r="BU145" i="41"/>
  <c r="CB145" i="41"/>
  <c r="BS156" i="41"/>
  <c r="CA145" i="41"/>
  <c r="BT145" i="41"/>
  <c r="CC145" i="41"/>
  <c r="CD167" i="41"/>
  <c r="BW145" i="41"/>
  <c r="CA156" i="41"/>
  <c r="BT156" i="41"/>
  <c r="BX156" i="41"/>
  <c r="CD141" i="41"/>
  <c r="CD152" i="41"/>
  <c r="CD163" i="41"/>
  <c r="BV152" i="41"/>
  <c r="BZ163" i="41"/>
  <c r="CD170" i="41"/>
  <c r="CC156" i="41"/>
  <c r="BY156" i="41"/>
  <c r="BV141" i="41"/>
  <c r="BU156" i="41"/>
  <c r="AO170" i="41"/>
  <c r="AO167" i="41" s="1"/>
  <c r="AN170" i="41"/>
  <c r="AN167" i="41" s="1"/>
  <c r="AM170" i="41"/>
  <c r="AM167" i="41" s="1"/>
  <c r="AK170" i="41"/>
  <c r="AK167" i="41" s="1"/>
  <c r="AJ170" i="41"/>
  <c r="AJ167" i="41" s="1"/>
  <c r="AI170" i="41"/>
  <c r="AI167" i="41" s="1"/>
  <c r="AG170" i="41"/>
  <c r="AG167" i="41" s="1"/>
  <c r="AF170" i="41"/>
  <c r="AF167" i="41" s="1"/>
  <c r="AE170" i="41"/>
  <c r="AE167" i="41" s="1"/>
  <c r="AC170" i="41"/>
  <c r="AC167" i="41" s="1"/>
  <c r="AB170" i="41"/>
  <c r="AB167" i="41" s="1"/>
  <c r="AA170" i="41"/>
  <c r="AA167" i="41" s="1"/>
  <c r="Y170" i="41"/>
  <c r="Y167" i="41" s="1"/>
  <c r="X170" i="41"/>
  <c r="X167" i="41" s="1"/>
  <c r="W170" i="41"/>
  <c r="W167" i="41" s="1"/>
  <c r="U170" i="41"/>
  <c r="U167" i="41" s="1"/>
  <c r="T170" i="41"/>
  <c r="T167" i="41" s="1"/>
  <c r="S170" i="41"/>
  <c r="S167" i="41" s="1"/>
  <c r="Q170" i="41"/>
  <c r="Q167" i="41" s="1"/>
  <c r="P170" i="41"/>
  <c r="P167" i="41" s="1"/>
  <c r="O170" i="41"/>
  <c r="O167" i="41" s="1"/>
  <c r="M170" i="41"/>
  <c r="M167" i="41" s="1"/>
  <c r="L170" i="41"/>
  <c r="L167" i="41" s="1"/>
  <c r="K170" i="41"/>
  <c r="K167" i="41" s="1"/>
  <c r="I170" i="41"/>
  <c r="H170" i="41"/>
  <c r="H167" i="41" s="1"/>
  <c r="G170" i="41"/>
  <c r="G167" i="41" s="1"/>
  <c r="BZ156" i="41" l="1"/>
  <c r="BV134" i="41"/>
  <c r="CD156" i="41"/>
  <c r="CD145" i="41"/>
  <c r="CD134" i="41"/>
  <c r="BV156" i="41"/>
  <c r="I167" i="41"/>
  <c r="E170" i="41" l="1"/>
  <c r="E167" i="41" s="1"/>
  <c r="D170" i="41"/>
  <c r="D167" i="41" s="1"/>
  <c r="C170" i="41"/>
  <c r="C167" i="41" s="1"/>
  <c r="F168" i="41"/>
  <c r="BM166" i="41"/>
  <c r="BL166" i="41"/>
  <c r="BK166" i="41"/>
  <c r="BI166" i="41"/>
  <c r="BH166" i="41"/>
  <c r="BG166" i="41"/>
  <c r="BE166" i="41"/>
  <c r="BD166" i="41"/>
  <c r="BC166" i="41"/>
  <c r="BA166" i="41"/>
  <c r="AZ166" i="41"/>
  <c r="AY166" i="41"/>
  <c r="AW166" i="41"/>
  <c r="AV166" i="41"/>
  <c r="AU166" i="41"/>
  <c r="AS166" i="41"/>
  <c r="AR166" i="41"/>
  <c r="AQ166" i="41"/>
  <c r="BQ166" i="41"/>
  <c r="BP166" i="41"/>
  <c r="BO166" i="41"/>
  <c r="AO166" i="41"/>
  <c r="AN166" i="41"/>
  <c r="AM166" i="41"/>
  <c r="AK166" i="41"/>
  <c r="AJ166" i="41"/>
  <c r="AI166" i="41"/>
  <c r="AL164" i="41"/>
  <c r="BM163" i="41"/>
  <c r="BL163" i="41"/>
  <c r="BK163" i="41"/>
  <c r="BE163" i="41"/>
  <c r="BD163" i="41"/>
  <c r="BC163" i="41"/>
  <c r="BA163" i="41"/>
  <c r="AZ163" i="41"/>
  <c r="AY163" i="41"/>
  <c r="AW163" i="41"/>
  <c r="AV163" i="41"/>
  <c r="AU163" i="41"/>
  <c r="AS163" i="41"/>
  <c r="AR163" i="41"/>
  <c r="AQ163" i="41"/>
  <c r="BQ163" i="41"/>
  <c r="BP163" i="41"/>
  <c r="BO163" i="41"/>
  <c r="AO163" i="41"/>
  <c r="AN163" i="41"/>
  <c r="AM163" i="41"/>
  <c r="AK163" i="41"/>
  <c r="AJ163" i="41"/>
  <c r="AI163" i="41"/>
  <c r="AG163" i="41"/>
  <c r="AG156" i="41" s="1"/>
  <c r="AF163" i="41"/>
  <c r="AF156" i="41" s="1"/>
  <c r="AE163" i="41"/>
  <c r="AE156" i="41" s="1"/>
  <c r="AC163" i="41"/>
  <c r="AC156" i="41" s="1"/>
  <c r="AB163" i="41"/>
  <c r="AB156" i="41" s="1"/>
  <c r="AA163" i="41"/>
  <c r="AA156" i="41" s="1"/>
  <c r="Y163" i="41"/>
  <c r="Y156" i="41" s="1"/>
  <c r="X163" i="41"/>
  <c r="X156" i="41" s="1"/>
  <c r="W163" i="41"/>
  <c r="W156" i="41" s="1"/>
  <c r="U163" i="41"/>
  <c r="U156" i="41" s="1"/>
  <c r="T163" i="41"/>
  <c r="T156" i="41" s="1"/>
  <c r="S163" i="41"/>
  <c r="S156" i="41" s="1"/>
  <c r="R163" i="41"/>
  <c r="R156" i="41" s="1"/>
  <c r="Q163" i="41"/>
  <c r="Q156" i="41" s="1"/>
  <c r="P163" i="41"/>
  <c r="P156" i="41" s="1"/>
  <c r="O163" i="41"/>
  <c r="O156" i="41" s="1"/>
  <c r="M163" i="41"/>
  <c r="M156" i="41" s="1"/>
  <c r="L163" i="41"/>
  <c r="L156" i="41" s="1"/>
  <c r="K163" i="41"/>
  <c r="K156" i="41" s="1"/>
  <c r="I163" i="41"/>
  <c r="I156" i="41" s="1"/>
  <c r="H163" i="41"/>
  <c r="H156" i="41" s="1"/>
  <c r="G163" i="41"/>
  <c r="G156" i="41" s="1"/>
  <c r="BF162" i="41"/>
  <c r="AX162" i="41"/>
  <c r="AP162" i="41"/>
  <c r="AL162" i="41"/>
  <c r="N161" i="41"/>
  <c r="BF160" i="41"/>
  <c r="AX160" i="41"/>
  <c r="AP160" i="41"/>
  <c r="AL160" i="41"/>
  <c r="AH160" i="41"/>
  <c r="AD160" i="41"/>
  <c r="Z160" i="41"/>
  <c r="V160" i="41"/>
  <c r="N160" i="41"/>
  <c r="J160" i="41"/>
  <c r="BM155" i="41"/>
  <c r="BL155" i="41"/>
  <c r="BK155" i="41"/>
  <c r="BI155" i="41"/>
  <c r="BH155" i="41"/>
  <c r="BG155" i="41"/>
  <c r="BE155" i="41"/>
  <c r="BD155" i="41"/>
  <c r="BC155" i="41"/>
  <c r="BA155" i="41"/>
  <c r="AZ155" i="41"/>
  <c r="AY155" i="41"/>
  <c r="AW155" i="41"/>
  <c r="AV155" i="41"/>
  <c r="AU155" i="41"/>
  <c r="AS155" i="41"/>
  <c r="AR155" i="41"/>
  <c r="AQ155" i="41"/>
  <c r="BQ155" i="41"/>
  <c r="BP155" i="41"/>
  <c r="BO155" i="41"/>
  <c r="AO155" i="41"/>
  <c r="AN155" i="41"/>
  <c r="AM155" i="41"/>
  <c r="AK155" i="41"/>
  <c r="AJ155" i="41"/>
  <c r="AI155" i="41"/>
  <c r="Q155" i="41"/>
  <c r="P155" i="41"/>
  <c r="O155" i="41"/>
  <c r="M155" i="41"/>
  <c r="L155" i="41"/>
  <c r="K155" i="41"/>
  <c r="N154" i="41"/>
  <c r="BN153" i="41"/>
  <c r="BJ153" i="41"/>
  <c r="BJ155" i="41" s="1"/>
  <c r="BB153" i="41"/>
  <c r="AL153" i="41"/>
  <c r="R153" i="41"/>
  <c r="N153" i="41"/>
  <c r="BM152" i="41"/>
  <c r="BL152" i="41"/>
  <c r="BK152" i="41"/>
  <c r="BI152" i="41"/>
  <c r="BH152" i="41"/>
  <c r="BG152" i="41"/>
  <c r="BE152" i="41"/>
  <c r="BD152" i="41"/>
  <c r="BC152" i="41"/>
  <c r="BA152" i="41"/>
  <c r="AZ152" i="41"/>
  <c r="AY152" i="41"/>
  <c r="AW152" i="41"/>
  <c r="AV152" i="41"/>
  <c r="AU152" i="41"/>
  <c r="AS152" i="41"/>
  <c r="AR152" i="41"/>
  <c r="AQ152" i="41"/>
  <c r="BQ152" i="41"/>
  <c r="BP152" i="41"/>
  <c r="BO152" i="41"/>
  <c r="AP152" i="41"/>
  <c r="AP155" i="41" s="1"/>
  <c r="AP145" i="41" s="1"/>
  <c r="AO152" i="41"/>
  <c r="AN152" i="41"/>
  <c r="AM152" i="41"/>
  <c r="AK152" i="41"/>
  <c r="AJ152" i="41"/>
  <c r="AI152" i="41"/>
  <c r="AG152" i="41"/>
  <c r="AG145" i="41" s="1"/>
  <c r="AF152" i="41"/>
  <c r="AF145" i="41" s="1"/>
  <c r="AC152" i="41"/>
  <c r="AC145" i="41" s="1"/>
  <c r="AB152" i="41"/>
  <c r="AB145" i="41" s="1"/>
  <c r="AA152" i="41"/>
  <c r="AA145" i="41" s="1"/>
  <c r="Y152" i="41"/>
  <c r="Y145" i="41" s="1"/>
  <c r="X152" i="41"/>
  <c r="X145" i="41" s="1"/>
  <c r="W152" i="41"/>
  <c r="W145" i="41" s="1"/>
  <c r="Q152" i="41"/>
  <c r="P152" i="41"/>
  <c r="O152" i="41"/>
  <c r="M152" i="41"/>
  <c r="L152" i="41"/>
  <c r="K152" i="41"/>
  <c r="BN151" i="41"/>
  <c r="BJ151" i="41"/>
  <c r="AL151" i="41"/>
  <c r="BN150" i="41"/>
  <c r="BJ150" i="41"/>
  <c r="BB150" i="41"/>
  <c r="Z150" i="41"/>
  <c r="R150" i="41"/>
  <c r="N150" i="41"/>
  <c r="J150" i="41"/>
  <c r="BN149" i="41"/>
  <c r="BJ149" i="41"/>
  <c r="BB149" i="41"/>
  <c r="R149" i="41"/>
  <c r="N149" i="41"/>
  <c r="BN148" i="41"/>
  <c r="N148" i="41"/>
  <c r="BN147" i="41"/>
  <c r="BB147" i="41"/>
  <c r="R147" i="41"/>
  <c r="N147" i="41"/>
  <c r="J147" i="41"/>
  <c r="BN146" i="41"/>
  <c r="BJ146" i="41"/>
  <c r="BB146" i="41"/>
  <c r="R146" i="41"/>
  <c r="N146" i="41"/>
  <c r="BF145" i="41"/>
  <c r="AX145" i="41"/>
  <c r="AT145" i="41"/>
  <c r="AH145" i="41"/>
  <c r="AE145" i="41"/>
  <c r="AD145" i="41"/>
  <c r="BM144" i="41"/>
  <c r="BL144" i="41"/>
  <c r="BK144" i="41"/>
  <c r="BI144" i="41"/>
  <c r="BH144" i="41"/>
  <c r="BG144" i="41"/>
  <c r="BE144" i="41"/>
  <c r="BD144" i="41"/>
  <c r="BC144" i="41"/>
  <c r="BA144" i="41"/>
  <c r="AZ144" i="41"/>
  <c r="AY144" i="41"/>
  <c r="AW144" i="41"/>
  <c r="AV144" i="41"/>
  <c r="AU144" i="41"/>
  <c r="AS144" i="41"/>
  <c r="AR144" i="41"/>
  <c r="AQ144" i="41"/>
  <c r="BR144" i="41"/>
  <c r="BQ144" i="41"/>
  <c r="BP144" i="41"/>
  <c r="BO144" i="41"/>
  <c r="AP144" i="41"/>
  <c r="AO144" i="41"/>
  <c r="AN144" i="41"/>
  <c r="AM144" i="41"/>
  <c r="AK144" i="41"/>
  <c r="AJ144" i="41"/>
  <c r="AI144" i="41"/>
  <c r="Q144" i="41"/>
  <c r="P144" i="41"/>
  <c r="O144" i="41"/>
  <c r="M144" i="41"/>
  <c r="L144" i="41"/>
  <c r="K144" i="41"/>
  <c r="N143" i="41"/>
  <c r="BN142" i="41"/>
  <c r="BJ142" i="41"/>
  <c r="AL142" i="41"/>
  <c r="R142" i="41"/>
  <c r="N142" i="41"/>
  <c r="BM141" i="41"/>
  <c r="BL141" i="41"/>
  <c r="BK141" i="41"/>
  <c r="BI141" i="41"/>
  <c r="BH141" i="41"/>
  <c r="BG141" i="41"/>
  <c r="BE141" i="41"/>
  <c r="BD141" i="41"/>
  <c r="BC141" i="41"/>
  <c r="BA141" i="41"/>
  <c r="AZ141" i="41"/>
  <c r="AY141" i="41"/>
  <c r="AW141" i="41"/>
  <c r="AV141" i="41"/>
  <c r="AU141" i="41"/>
  <c r="AS141" i="41"/>
  <c r="AR141" i="41"/>
  <c r="AQ141" i="41"/>
  <c r="BQ141" i="41"/>
  <c r="BP141" i="41"/>
  <c r="BO141" i="41"/>
  <c r="AO141" i="41"/>
  <c r="AN141" i="41"/>
  <c r="AM141" i="41"/>
  <c r="AK141" i="41"/>
  <c r="AJ141" i="41"/>
  <c r="AI141" i="41"/>
  <c r="AG141" i="41"/>
  <c r="AF141" i="41"/>
  <c r="AE141" i="41"/>
  <c r="AC141" i="41"/>
  <c r="AC134" i="41" s="1"/>
  <c r="AB141" i="41"/>
  <c r="AB134" i="41" s="1"/>
  <c r="AA141" i="41"/>
  <c r="AA134" i="41" s="1"/>
  <c r="Y141" i="41"/>
  <c r="X141" i="41"/>
  <c r="W141" i="41"/>
  <c r="U141" i="41"/>
  <c r="T141" i="41"/>
  <c r="S141" i="41"/>
  <c r="Q141" i="41"/>
  <c r="P141" i="41"/>
  <c r="O141" i="41"/>
  <c r="M141" i="41"/>
  <c r="L141" i="41"/>
  <c r="K141" i="41"/>
  <c r="I141" i="41"/>
  <c r="H141" i="41"/>
  <c r="G141" i="41"/>
  <c r="BN140" i="41"/>
  <c r="BJ140" i="41"/>
  <c r="BF140" i="41"/>
  <c r="AX140" i="41"/>
  <c r="AT140" i="41"/>
  <c r="AP140" i="41"/>
  <c r="AL140" i="41"/>
  <c r="BN139" i="41"/>
  <c r="BJ139" i="41"/>
  <c r="BB139" i="41"/>
  <c r="AT139" i="41"/>
  <c r="R139" i="41"/>
  <c r="N139" i="41"/>
  <c r="J139" i="41"/>
  <c r="BN138" i="41"/>
  <c r="BJ138" i="41"/>
  <c r="BF138" i="41"/>
  <c r="BB138" i="41"/>
  <c r="AX138" i="41"/>
  <c r="AT138" i="41"/>
  <c r="BR138" i="41"/>
  <c r="AP138" i="41"/>
  <c r="AL138" i="41"/>
  <c r="AH138" i="41"/>
  <c r="AD138" i="41"/>
  <c r="V138" i="41"/>
  <c r="R138" i="41"/>
  <c r="N138" i="41"/>
  <c r="J138" i="41"/>
  <c r="BN137" i="41"/>
  <c r="N137" i="41"/>
  <c r="BN136" i="41"/>
  <c r="BB136" i="41"/>
  <c r="R136" i="41"/>
  <c r="N136" i="41"/>
  <c r="J136" i="41"/>
  <c r="BN135" i="41"/>
  <c r="BJ135" i="41"/>
  <c r="BB135" i="41"/>
  <c r="R135" i="41"/>
  <c r="N135" i="41"/>
  <c r="E425" i="29"/>
  <c r="D425" i="29"/>
  <c r="E424" i="29"/>
  <c r="D424" i="29"/>
  <c r="E421" i="29"/>
  <c r="E419" i="29" s="1"/>
  <c r="F421" i="29"/>
  <c r="D421" i="29"/>
  <c r="D420" i="29"/>
  <c r="E590" i="29"/>
  <c r="F590" i="29"/>
  <c r="D590" i="29"/>
  <c r="F589" i="29"/>
  <c r="E589" i="29"/>
  <c r="D589" i="29"/>
  <c r="F592" i="29"/>
  <c r="E592" i="29"/>
  <c r="D592" i="29"/>
  <c r="F596" i="29"/>
  <c r="E596" i="29"/>
  <c r="D596" i="29"/>
  <c r="G593" i="29"/>
  <c r="G595" i="29"/>
  <c r="J1077" i="29"/>
  <c r="J1076" i="29"/>
  <c r="J1069" i="29"/>
  <c r="J1068" i="29"/>
  <c r="J1067" i="29"/>
  <c r="J1059" i="29"/>
  <c r="J1058" i="29"/>
  <c r="J1050" i="29"/>
  <c r="J1049" i="29"/>
  <c r="J1041" i="29"/>
  <c r="J1040" i="29"/>
  <c r="J1039" i="29"/>
  <c r="J1033" i="29"/>
  <c r="J1032" i="29"/>
  <c r="J1031" i="29"/>
  <c r="J1023" i="29"/>
  <c r="J1022" i="29"/>
  <c r="J1015" i="29"/>
  <c r="J1014" i="29"/>
  <c r="J1013" i="29"/>
  <c r="J1006" i="29"/>
  <c r="J1005" i="29"/>
  <c r="J1004" i="29"/>
  <c r="J996" i="29"/>
  <c r="J995" i="29"/>
  <c r="J991" i="29"/>
  <c r="J987" i="29"/>
  <c r="J986" i="29"/>
  <c r="J978" i="29"/>
  <c r="J968" i="29"/>
  <c r="J967" i="29"/>
  <c r="J949" i="29"/>
  <c r="J945" i="29"/>
  <c r="J943" i="29"/>
  <c r="J942" i="29"/>
  <c r="J934" i="29"/>
  <c r="J933" i="29"/>
  <c r="J932" i="29"/>
  <c r="J925" i="29"/>
  <c r="J924" i="29"/>
  <c r="J923" i="29"/>
  <c r="J920" i="29"/>
  <c r="J917" i="29"/>
  <c r="J916" i="29"/>
  <c r="J915" i="29"/>
  <c r="J907" i="29"/>
  <c r="J906" i="29"/>
  <c r="J905" i="29"/>
  <c r="J898" i="29"/>
  <c r="J897" i="29"/>
  <c r="J889" i="29"/>
  <c r="J888" i="29"/>
  <c r="J887" i="29"/>
  <c r="J880" i="29"/>
  <c r="J879" i="29"/>
  <c r="J878" i="29"/>
  <c r="J872" i="29"/>
  <c r="J869" i="29" s="1"/>
  <c r="J871" i="29"/>
  <c r="J870" i="29"/>
  <c r="J862" i="29"/>
  <c r="J861" i="29"/>
  <c r="J860" i="29"/>
  <c r="J854" i="29"/>
  <c r="J853" i="29"/>
  <c r="J852" i="29"/>
  <c r="J845" i="29"/>
  <c r="J844" i="29"/>
  <c r="J843" i="29"/>
  <c r="J835" i="29"/>
  <c r="J834" i="29"/>
  <c r="J833" i="29"/>
  <c r="J826" i="29"/>
  <c r="J825" i="29"/>
  <c r="J824" i="29"/>
  <c r="J818" i="29"/>
  <c r="J817" i="29"/>
  <c r="J816" i="29"/>
  <c r="J808" i="29"/>
  <c r="J807" i="29"/>
  <c r="J806" i="29"/>
  <c r="F585" i="29"/>
  <c r="E585" i="29"/>
  <c r="D585" i="29"/>
  <c r="G584" i="29"/>
  <c r="F582" i="29"/>
  <c r="E582" i="29"/>
  <c r="D582" i="29"/>
  <c r="F581" i="29"/>
  <c r="E581" i="29"/>
  <c r="D581" i="29"/>
  <c r="F580" i="29"/>
  <c r="E580" i="29"/>
  <c r="D580" i="29"/>
  <c r="F576" i="29"/>
  <c r="F572" i="29"/>
  <c r="E572" i="29"/>
  <c r="D572" i="29"/>
  <c r="F571" i="29"/>
  <c r="E571" i="29"/>
  <c r="D571" i="29"/>
  <c r="E576" i="29"/>
  <c r="D576" i="29"/>
  <c r="F573" i="29"/>
  <c r="E573" i="29"/>
  <c r="D573" i="29"/>
  <c r="G575" i="29"/>
  <c r="G578" i="29"/>
  <c r="BN144" i="41" l="1"/>
  <c r="AN145" i="41"/>
  <c r="BJ144" i="41"/>
  <c r="G590" i="29"/>
  <c r="D419" i="29"/>
  <c r="E588" i="29"/>
  <c r="G589" i="29"/>
  <c r="D423" i="29"/>
  <c r="J842" i="29"/>
  <c r="J941" i="29"/>
  <c r="J815" i="29"/>
  <c r="J851" i="29"/>
  <c r="G421" i="29"/>
  <c r="F419" i="29"/>
  <c r="G419" i="29" s="1"/>
  <c r="E423" i="29"/>
  <c r="G425" i="29"/>
  <c r="G424" i="29"/>
  <c r="G576" i="29"/>
  <c r="G596" i="29"/>
  <c r="F588" i="29"/>
  <c r="F570" i="29"/>
  <c r="AJ145" i="41"/>
  <c r="AK145" i="41"/>
  <c r="AI145" i="41"/>
  <c r="BM145" i="41"/>
  <c r="M145" i="41"/>
  <c r="BA145" i="41"/>
  <c r="L134" i="41"/>
  <c r="K134" i="41"/>
  <c r="BP145" i="41"/>
  <c r="AV145" i="41"/>
  <c r="BD145" i="41"/>
  <c r="BL145" i="41"/>
  <c r="AL155" i="41"/>
  <c r="J156" i="41"/>
  <c r="AS145" i="41"/>
  <c r="AD163" i="41"/>
  <c r="M134" i="41"/>
  <c r="AV156" i="41"/>
  <c r="AI156" i="41"/>
  <c r="AR145" i="41"/>
  <c r="AZ145" i="41"/>
  <c r="BH145" i="41"/>
  <c r="BB155" i="41"/>
  <c r="BA156" i="41"/>
  <c r="BI156" i="41"/>
  <c r="V141" i="41"/>
  <c r="K145" i="41"/>
  <c r="BO156" i="41"/>
  <c r="AU156" i="41"/>
  <c r="BC156" i="41"/>
  <c r="N141" i="41"/>
  <c r="BR141" i="41"/>
  <c r="V134" i="41"/>
  <c r="Z141" i="41"/>
  <c r="AH141" i="41"/>
  <c r="AL141" i="41"/>
  <c r="AK156" i="41"/>
  <c r="BQ156" i="41"/>
  <c r="BE156" i="41"/>
  <c r="BM156" i="41"/>
  <c r="AN156" i="41"/>
  <c r="R144" i="41"/>
  <c r="J152" i="41"/>
  <c r="AW145" i="41"/>
  <c r="AY156" i="41"/>
  <c r="BF163" i="41"/>
  <c r="BB141" i="41"/>
  <c r="AQ145" i="41"/>
  <c r="AY145" i="41"/>
  <c r="AP163" i="41"/>
  <c r="AZ156" i="41"/>
  <c r="AO156" i="41"/>
  <c r="N152" i="41"/>
  <c r="BB152" i="41"/>
  <c r="BJ152" i="41"/>
  <c r="AH134" i="41"/>
  <c r="O145" i="41"/>
  <c r="BK145" i="41"/>
  <c r="N163" i="41"/>
  <c r="AJ156" i="41"/>
  <c r="AX163" i="41"/>
  <c r="BK156" i="41"/>
  <c r="AL166" i="41"/>
  <c r="R134" i="41"/>
  <c r="BF141" i="41"/>
  <c r="N144" i="41"/>
  <c r="AL144" i="41"/>
  <c r="AO145" i="41"/>
  <c r="R155" i="41"/>
  <c r="BG145" i="41"/>
  <c r="V156" i="41"/>
  <c r="BH156" i="41"/>
  <c r="BN141" i="41"/>
  <c r="Z134" i="41"/>
  <c r="L145" i="41"/>
  <c r="BO145" i="41"/>
  <c r="AU145" i="41"/>
  <c r="AD156" i="41"/>
  <c r="P145" i="41"/>
  <c r="AL152" i="41"/>
  <c r="N155" i="41"/>
  <c r="Z156" i="41"/>
  <c r="AL163" i="41"/>
  <c r="AD134" i="41"/>
  <c r="R152" i="41"/>
  <c r="BE145" i="41"/>
  <c r="N156" i="41"/>
  <c r="Z163" i="41"/>
  <c r="AM156" i="41"/>
  <c r="BG156" i="41"/>
  <c r="AT134" i="41"/>
  <c r="BB134" i="41"/>
  <c r="BN152" i="41"/>
  <c r="BQ145" i="41"/>
  <c r="AT163" i="41"/>
  <c r="BN134" i="41"/>
  <c r="AM145" i="41"/>
  <c r="BN155" i="41"/>
  <c r="BP156" i="41"/>
  <c r="BD156" i="41"/>
  <c r="AT141" i="41"/>
  <c r="BI145" i="41"/>
  <c r="BC145" i="41"/>
  <c r="BL156" i="41"/>
  <c r="AW156" i="41"/>
  <c r="F167" i="41"/>
  <c r="F170" i="41"/>
  <c r="BR152" i="41"/>
  <c r="J141" i="41"/>
  <c r="AH156" i="41"/>
  <c r="R141" i="41"/>
  <c r="AD141" i="41"/>
  <c r="AX141" i="41"/>
  <c r="BJ141" i="41"/>
  <c r="J163" i="41"/>
  <c r="V163" i="41"/>
  <c r="AH163" i="41"/>
  <c r="BR163" i="41"/>
  <c r="BB144" i="41"/>
  <c r="Z152" i="41"/>
  <c r="Z145" i="41" s="1"/>
  <c r="Q145" i="41"/>
  <c r="AP141" i="41"/>
  <c r="D588" i="29"/>
  <c r="G592" i="29"/>
  <c r="J914" i="29"/>
  <c r="G573" i="29"/>
  <c r="E579" i="29"/>
  <c r="G572" i="29"/>
  <c r="D570" i="29"/>
  <c r="D579" i="29"/>
  <c r="E570" i="29"/>
  <c r="G582" i="29"/>
  <c r="F579" i="29"/>
  <c r="G581" i="29"/>
  <c r="F563" i="29"/>
  <c r="E563" i="29"/>
  <c r="D563" i="29"/>
  <c r="F562" i="29"/>
  <c r="D562" i="29"/>
  <c r="F564" i="29"/>
  <c r="E564" i="29"/>
  <c r="D564" i="29"/>
  <c r="F567" i="29"/>
  <c r="E567" i="29"/>
  <c r="D567" i="29"/>
  <c r="G566" i="29"/>
  <c r="N145" i="41" l="1"/>
  <c r="G588" i="29"/>
  <c r="G423" i="29"/>
  <c r="G570" i="29"/>
  <c r="BN145" i="41"/>
  <c r="BJ156" i="41"/>
  <c r="N134" i="41"/>
  <c r="BB145" i="41"/>
  <c r="BJ145" i="41"/>
  <c r="AX156" i="41"/>
  <c r="BF156" i="41"/>
  <c r="AP156" i="41"/>
  <c r="AL156" i="41"/>
  <c r="BR156" i="41"/>
  <c r="AL145" i="41"/>
  <c r="R145" i="41"/>
  <c r="AL134" i="41"/>
  <c r="BJ134" i="41"/>
  <c r="AX134" i="41"/>
  <c r="BF134" i="41"/>
  <c r="BR134" i="41"/>
  <c r="AP134" i="41"/>
  <c r="G579" i="29"/>
  <c r="G564" i="29"/>
  <c r="G563" i="29"/>
  <c r="D561" i="29"/>
  <c r="F561" i="29"/>
  <c r="E561" i="29"/>
  <c r="G561" i="29" l="1"/>
  <c r="F554" i="29"/>
  <c r="E554" i="29"/>
  <c r="D554" i="29"/>
  <c r="F553" i="29"/>
  <c r="E553" i="29"/>
  <c r="D553" i="29"/>
  <c r="F558" i="29"/>
  <c r="E558" i="29"/>
  <c r="D558" i="29"/>
  <c r="F555" i="29"/>
  <c r="E555" i="29"/>
  <c r="D555" i="29"/>
  <c r="G559" i="29"/>
  <c r="G556" i="29"/>
  <c r="F545" i="29"/>
  <c r="E545" i="29"/>
  <c r="D545" i="29"/>
  <c r="F546" i="29"/>
  <c r="E546" i="29"/>
  <c r="D546" i="29"/>
  <c r="F549" i="29"/>
  <c r="E549" i="29"/>
  <c r="D549" i="29"/>
  <c r="G551" i="29"/>
  <c r="G547" i="29"/>
  <c r="F536" i="29"/>
  <c r="E536" i="29"/>
  <c r="D536" i="29"/>
  <c r="F535" i="29"/>
  <c r="E535" i="29"/>
  <c r="D535" i="29"/>
  <c r="F537" i="29"/>
  <c r="E537" i="29"/>
  <c r="D537" i="29"/>
  <c r="F540" i="29"/>
  <c r="E540" i="29"/>
  <c r="D540" i="29"/>
  <c r="G539" i="29"/>
  <c r="F527" i="29"/>
  <c r="E527" i="29"/>
  <c r="D527" i="29"/>
  <c r="F526" i="29"/>
  <c r="E526" i="29"/>
  <c r="D526" i="29"/>
  <c r="F528" i="29"/>
  <c r="E528" i="29"/>
  <c r="D528" i="29"/>
  <c r="F531" i="29"/>
  <c r="E531" i="29"/>
  <c r="D531" i="29"/>
  <c r="G532" i="29"/>
  <c r="G529" i="29"/>
  <c r="F518" i="29"/>
  <c r="E518" i="29"/>
  <c r="D518" i="29"/>
  <c r="F517" i="29"/>
  <c r="E517" i="29"/>
  <c r="D517" i="29"/>
  <c r="F519" i="29"/>
  <c r="E519" i="29"/>
  <c r="D519" i="29"/>
  <c r="F522" i="29"/>
  <c r="E522" i="29"/>
  <c r="D522" i="29"/>
  <c r="G524" i="29"/>
  <c r="G521" i="29"/>
  <c r="F508" i="29"/>
  <c r="F507" i="29" s="1"/>
  <c r="E508" i="29"/>
  <c r="E507" i="29" s="1"/>
  <c r="D508" i="29"/>
  <c r="D507" i="29" s="1"/>
  <c r="F510" i="29"/>
  <c r="E510" i="29"/>
  <c r="D510" i="29"/>
  <c r="F513" i="29"/>
  <c r="E513" i="29"/>
  <c r="D513" i="29"/>
  <c r="G515" i="29"/>
  <c r="G512" i="29"/>
  <c r="F500" i="29"/>
  <c r="E500" i="29"/>
  <c r="D500" i="29"/>
  <c r="F499" i="29"/>
  <c r="E499" i="29"/>
  <c r="D499" i="29"/>
  <c r="F501" i="29"/>
  <c r="E501" i="29"/>
  <c r="D501" i="29"/>
  <c r="F504" i="29"/>
  <c r="E504" i="29"/>
  <c r="D504" i="29"/>
  <c r="G506" i="29"/>
  <c r="G503" i="29"/>
  <c r="F491" i="29"/>
  <c r="E491" i="29"/>
  <c r="D491" i="29"/>
  <c r="F490" i="29"/>
  <c r="E490" i="29"/>
  <c r="D490" i="29"/>
  <c r="F492" i="29"/>
  <c r="E492" i="29"/>
  <c r="D492" i="29"/>
  <c r="F495" i="29"/>
  <c r="E495" i="29"/>
  <c r="D495" i="29"/>
  <c r="G497" i="29"/>
  <c r="G493" i="29"/>
  <c r="G494" i="29"/>
  <c r="F482" i="29"/>
  <c r="E482" i="29"/>
  <c r="D482" i="29"/>
  <c r="F481" i="29"/>
  <c r="E481" i="29"/>
  <c r="D481" i="29"/>
  <c r="F483" i="29"/>
  <c r="E483" i="29"/>
  <c r="D483" i="29"/>
  <c r="F486" i="29"/>
  <c r="E486" i="29"/>
  <c r="D486" i="29"/>
  <c r="G488" i="29"/>
  <c r="F473" i="29"/>
  <c r="E473" i="29"/>
  <c r="D473" i="29"/>
  <c r="F472" i="29"/>
  <c r="E472" i="29"/>
  <c r="D472" i="29"/>
  <c r="F474" i="29"/>
  <c r="E474" i="29"/>
  <c r="D474" i="29"/>
  <c r="F477" i="29"/>
  <c r="E477" i="29"/>
  <c r="D477" i="29"/>
  <c r="G476" i="29"/>
  <c r="F464" i="29"/>
  <c r="E464" i="29"/>
  <c r="D464" i="29"/>
  <c r="F463" i="29"/>
  <c r="E463" i="29"/>
  <c r="D463" i="29"/>
  <c r="F465" i="29"/>
  <c r="E465" i="29"/>
  <c r="D465" i="29"/>
  <c r="F468" i="29"/>
  <c r="E468" i="29"/>
  <c r="D468" i="29"/>
  <c r="G469" i="29"/>
  <c r="G466" i="29"/>
  <c r="G467" i="29"/>
  <c r="F455" i="29"/>
  <c r="E455" i="29"/>
  <c r="D455" i="29"/>
  <c r="F454" i="29"/>
  <c r="E454" i="29"/>
  <c r="D454" i="29"/>
  <c r="F456" i="29"/>
  <c r="E456" i="29"/>
  <c r="D456" i="29"/>
  <c r="F459" i="29"/>
  <c r="E459" i="29"/>
  <c r="D459" i="29"/>
  <c r="G458" i="29"/>
  <c r="F446" i="29"/>
  <c r="E446" i="29"/>
  <c r="D446" i="29"/>
  <c r="F445" i="29"/>
  <c r="E445" i="29"/>
  <c r="D445" i="29"/>
  <c r="F447" i="29"/>
  <c r="E447" i="29"/>
  <c r="D447" i="29"/>
  <c r="F450" i="29"/>
  <c r="E450" i="29"/>
  <c r="D450" i="29"/>
  <c r="G451" i="29"/>
  <c r="G448" i="29"/>
  <c r="F437" i="29"/>
  <c r="E437" i="29"/>
  <c r="D437" i="29"/>
  <c r="F436" i="29"/>
  <c r="E436" i="29"/>
  <c r="D436" i="29"/>
  <c r="F441" i="29"/>
  <c r="E441" i="29"/>
  <c r="D441" i="29"/>
  <c r="F438" i="29"/>
  <c r="E438" i="29"/>
  <c r="D438" i="29"/>
  <c r="G440" i="29"/>
  <c r="G442" i="29"/>
  <c r="G439" i="29"/>
  <c r="E428" i="29"/>
  <c r="F428" i="29"/>
  <c r="D428" i="29"/>
  <c r="F429" i="29"/>
  <c r="E429" i="29"/>
  <c r="D429" i="29"/>
  <c r="F432" i="29"/>
  <c r="E432" i="29"/>
  <c r="D432" i="29"/>
  <c r="G434" i="29"/>
  <c r="G430" i="29"/>
  <c r="G418" i="29"/>
  <c r="G417" i="29"/>
  <c r="G416" i="29"/>
  <c r="G415" i="29"/>
  <c r="J9" i="32"/>
  <c r="J10" i="32"/>
  <c r="J11" i="32"/>
  <c r="J12" i="32"/>
  <c r="J8" i="32"/>
  <c r="L9" i="32"/>
  <c r="L10" i="32"/>
  <c r="L11" i="32"/>
  <c r="L12" i="32"/>
  <c r="L8" i="32"/>
  <c r="O17" i="27"/>
  <c r="AO17" i="27" l="1"/>
  <c r="D543" i="29"/>
  <c r="D552" i="29"/>
  <c r="G553" i="29"/>
  <c r="G558" i="29"/>
  <c r="G555" i="29"/>
  <c r="E552" i="29"/>
  <c r="F552" i="29"/>
  <c r="G549" i="29"/>
  <c r="F543" i="29"/>
  <c r="G518" i="29"/>
  <c r="E543" i="29"/>
  <c r="F534" i="29"/>
  <c r="G546" i="29"/>
  <c r="E516" i="29"/>
  <c r="G536" i="29"/>
  <c r="G545" i="29"/>
  <c r="G544" i="29"/>
  <c r="E534" i="29"/>
  <c r="D516" i="29"/>
  <c r="D534" i="29"/>
  <c r="D525" i="29"/>
  <c r="G537" i="29"/>
  <c r="G522" i="29"/>
  <c r="G519" i="29"/>
  <c r="G531" i="29"/>
  <c r="G526" i="29"/>
  <c r="G528" i="29"/>
  <c r="E525" i="29"/>
  <c r="F516" i="29"/>
  <c r="F525" i="29"/>
  <c r="G510" i="29"/>
  <c r="F480" i="29"/>
  <c r="G504" i="29"/>
  <c r="F498" i="29"/>
  <c r="G509" i="29"/>
  <c r="G513" i="29"/>
  <c r="D498" i="29"/>
  <c r="E498" i="29"/>
  <c r="G495" i="29"/>
  <c r="G500" i="29"/>
  <c r="G501" i="29"/>
  <c r="G491" i="29"/>
  <c r="E462" i="29"/>
  <c r="E471" i="29"/>
  <c r="D480" i="29"/>
  <c r="D489" i="29"/>
  <c r="G486" i="29"/>
  <c r="G492" i="29"/>
  <c r="E489" i="29"/>
  <c r="F489" i="29"/>
  <c r="G490" i="29"/>
  <c r="E480" i="29"/>
  <c r="D471" i="29"/>
  <c r="G482" i="29"/>
  <c r="G450" i="29"/>
  <c r="G474" i="29"/>
  <c r="G473" i="29"/>
  <c r="F471" i="29"/>
  <c r="G465" i="29"/>
  <c r="E453" i="29"/>
  <c r="D462" i="29"/>
  <c r="G429" i="29"/>
  <c r="G438" i="29"/>
  <c r="D444" i="29"/>
  <c r="G456" i="29"/>
  <c r="G455" i="29"/>
  <c r="D453" i="29"/>
  <c r="F462" i="29"/>
  <c r="G468" i="29"/>
  <c r="G463" i="29"/>
  <c r="G464" i="29"/>
  <c r="G432" i="29"/>
  <c r="G441" i="29"/>
  <c r="G447" i="29"/>
  <c r="F453" i="29"/>
  <c r="E444" i="29"/>
  <c r="G445" i="29"/>
  <c r="F444" i="29"/>
  <c r="E426" i="29"/>
  <c r="D435" i="29"/>
  <c r="G428" i="29"/>
  <c r="D426" i="29"/>
  <c r="F426" i="29"/>
  <c r="G427" i="29"/>
  <c r="F435" i="29"/>
  <c r="E435" i="29"/>
  <c r="G437" i="29"/>
  <c r="G436" i="29"/>
  <c r="V33" i="27"/>
  <c r="V34" i="27"/>
  <c r="G543" i="29" l="1"/>
  <c r="G552" i="29"/>
  <c r="G516" i="29"/>
  <c r="G534" i="29"/>
  <c r="G507" i="29"/>
  <c r="G525" i="29"/>
  <c r="G480" i="29"/>
  <c r="G498" i="29"/>
  <c r="G462" i="29"/>
  <c r="G471" i="29"/>
  <c r="G489" i="29"/>
  <c r="G453" i="29"/>
  <c r="G444" i="29"/>
  <c r="G426" i="29"/>
  <c r="G435" i="29"/>
  <c r="AT33" i="27" l="1"/>
  <c r="AT34" i="27"/>
  <c r="AT35" i="27"/>
  <c r="AT37" i="27"/>
  <c r="AT41" i="27"/>
  <c r="AS33" i="27"/>
  <c r="AS34" i="27"/>
  <c r="AS35" i="27"/>
  <c r="AS37" i="27"/>
  <c r="AS41" i="27"/>
  <c r="AR33" i="27"/>
  <c r="AR34" i="27"/>
  <c r="AR37" i="27"/>
  <c r="AR41" i="27"/>
  <c r="AR19" i="27"/>
  <c r="AR20" i="27"/>
  <c r="AR21" i="27"/>
  <c r="AR22" i="27"/>
  <c r="AR23" i="27"/>
  <c r="AR24" i="27"/>
  <c r="AR26" i="27"/>
  <c r="AR27" i="27"/>
  <c r="AW33" i="27"/>
  <c r="AW34" i="27"/>
  <c r="AW35" i="27"/>
  <c r="AW37" i="27"/>
  <c r="AV33" i="27"/>
  <c r="AV34" i="27"/>
  <c r="AV35" i="27"/>
  <c r="AV37" i="27"/>
  <c r="AU33" i="27"/>
  <c r="AU34" i="27"/>
  <c r="AU35" i="27"/>
  <c r="AU37" i="27"/>
  <c r="AW19" i="27"/>
  <c r="AW20" i="27"/>
  <c r="AW21" i="27"/>
  <c r="AW22" i="27"/>
  <c r="AW23" i="27"/>
  <c r="AW24" i="27"/>
  <c r="AW26" i="27"/>
  <c r="AW27" i="27"/>
  <c r="AV19" i="27"/>
  <c r="AV20" i="27"/>
  <c r="AV21" i="27"/>
  <c r="AV22" i="27"/>
  <c r="AV23" i="27"/>
  <c r="AV24" i="27"/>
  <c r="AV26" i="27"/>
  <c r="AV27" i="27"/>
  <c r="AU19" i="27"/>
  <c r="AU20" i="27"/>
  <c r="AU21" i="27"/>
  <c r="AU22" i="27"/>
  <c r="AU23" i="27"/>
  <c r="AU24" i="27"/>
  <c r="AU26" i="27"/>
  <c r="AU27" i="27"/>
  <c r="AT19" i="27"/>
  <c r="AT20" i="27"/>
  <c r="AT21" i="27"/>
  <c r="AT22" i="27"/>
  <c r="AT23" i="27"/>
  <c r="AT24" i="27"/>
  <c r="AT26" i="27"/>
  <c r="AT27" i="27"/>
  <c r="AS19" i="27"/>
  <c r="AS20" i="27"/>
  <c r="AS21" i="27"/>
  <c r="AS22" i="27"/>
  <c r="AS23" i="27"/>
  <c r="AS24" i="27"/>
  <c r="AS26" i="27"/>
  <c r="AS27" i="27"/>
  <c r="AT8" i="27"/>
  <c r="AT9" i="27"/>
  <c r="AT10" i="27"/>
  <c r="AT11" i="27"/>
  <c r="AT12" i="27"/>
  <c r="AT13" i="27"/>
  <c r="AT15" i="27"/>
  <c r="AT16" i="27"/>
  <c r="AS8" i="27"/>
  <c r="AS9" i="27"/>
  <c r="AS10" i="27"/>
  <c r="AS11" i="27"/>
  <c r="AS12" i="27"/>
  <c r="AS13" i="27"/>
  <c r="AS15" i="27"/>
  <c r="AS16" i="27"/>
  <c r="AR8" i="27"/>
  <c r="AR9" i="27"/>
  <c r="AR10" i="27"/>
  <c r="AR11" i="27"/>
  <c r="AR12" i="27"/>
  <c r="AR13" i="27"/>
  <c r="AR15" i="27"/>
  <c r="AR16" i="27"/>
  <c r="AW8" i="27"/>
  <c r="AW9" i="27"/>
  <c r="AW10" i="27"/>
  <c r="AW11" i="27"/>
  <c r="AW12" i="27"/>
  <c r="AW13" i="27"/>
  <c r="AW15" i="27"/>
  <c r="AW16" i="27"/>
  <c r="AV8" i="27"/>
  <c r="AV9" i="27"/>
  <c r="AV10" i="27"/>
  <c r="AV11" i="27"/>
  <c r="AV12" i="27"/>
  <c r="AV13" i="27"/>
  <c r="AV15" i="27"/>
  <c r="AV16" i="27"/>
  <c r="AU8" i="27"/>
  <c r="AU9" i="27"/>
  <c r="AU10" i="27"/>
  <c r="AU11" i="27"/>
  <c r="AU12" i="27"/>
  <c r="AU13" i="27"/>
  <c r="AU15" i="27"/>
  <c r="AU16" i="27"/>
  <c r="Q43" i="27"/>
  <c r="AQ43" i="27" s="1"/>
  <c r="P43" i="27"/>
  <c r="O43" i="27"/>
  <c r="R41" i="27"/>
  <c r="AO43" i="27" l="1"/>
  <c r="AP43" i="27"/>
  <c r="O40" i="27"/>
  <c r="P40" i="27"/>
  <c r="Q40" i="27"/>
  <c r="AQ40" i="27" s="1"/>
  <c r="R43" i="27"/>
  <c r="AP40" i="27" l="1"/>
  <c r="AO40" i="27"/>
  <c r="R40" i="27"/>
  <c r="U43" i="27"/>
  <c r="T43" i="27"/>
  <c r="S43" i="27"/>
  <c r="V41" i="27"/>
  <c r="AR43" i="27" l="1"/>
  <c r="AS43" i="27"/>
  <c r="V43" i="27"/>
  <c r="AT43" i="27"/>
  <c r="S40" i="27"/>
  <c r="T40" i="27"/>
  <c r="U40" i="27"/>
  <c r="U39" i="27"/>
  <c r="T39" i="27"/>
  <c r="S39" i="27"/>
  <c r="V37" i="27"/>
  <c r="U36" i="27"/>
  <c r="T36" i="27"/>
  <c r="S36" i="27"/>
  <c r="V35" i="27"/>
  <c r="U28" i="27"/>
  <c r="T28" i="27"/>
  <c r="S28" i="27"/>
  <c r="V27" i="27"/>
  <c r="V26" i="27"/>
  <c r="U25" i="27"/>
  <c r="T25" i="27"/>
  <c r="S25" i="27"/>
  <c r="V24" i="27"/>
  <c r="V23" i="27"/>
  <c r="V22" i="27"/>
  <c r="V21" i="27"/>
  <c r="V20" i="27"/>
  <c r="V19" i="27"/>
  <c r="U17" i="27"/>
  <c r="T17" i="27"/>
  <c r="S17" i="27"/>
  <c r="V16" i="27"/>
  <c r="V15" i="27"/>
  <c r="U14" i="27"/>
  <c r="T14" i="27"/>
  <c r="S14" i="27"/>
  <c r="V13" i="27"/>
  <c r="V12" i="27"/>
  <c r="V11" i="27"/>
  <c r="V10" i="27"/>
  <c r="V9" i="27"/>
  <c r="V8" i="27"/>
  <c r="AS40" i="27" l="1"/>
  <c r="U18" i="27"/>
  <c r="AR40" i="27"/>
  <c r="S7" i="27"/>
  <c r="U7" i="27"/>
  <c r="T7" i="27"/>
  <c r="V40" i="27"/>
  <c r="AT40" i="27"/>
  <c r="AT28" i="27"/>
  <c r="AR17" i="27"/>
  <c r="AT25" i="27"/>
  <c r="V36" i="27"/>
  <c r="T29" i="27"/>
  <c r="U29" i="27"/>
  <c r="V39" i="27"/>
  <c r="V28" i="27"/>
  <c r="V17" i="27"/>
  <c r="S18" i="27"/>
  <c r="T18" i="27"/>
  <c r="V25" i="27"/>
  <c r="S29" i="27"/>
  <c r="V14" i="27"/>
  <c r="I544" i="39"/>
  <c r="F544" i="39"/>
  <c r="I543" i="39"/>
  <c r="F543" i="39"/>
  <c r="I542" i="39"/>
  <c r="F542" i="39"/>
  <c r="I541" i="39"/>
  <c r="F541" i="39"/>
  <c r="I540" i="39"/>
  <c r="F540" i="39"/>
  <c r="I539" i="39"/>
  <c r="F539" i="39"/>
  <c r="I450" i="39"/>
  <c r="I449" i="39"/>
  <c r="I448" i="39"/>
  <c r="I446" i="39"/>
  <c r="I445" i="39"/>
  <c r="I444" i="39"/>
  <c r="F450" i="39"/>
  <c r="F449" i="39"/>
  <c r="F448" i="39"/>
  <c r="F446" i="39"/>
  <c r="F445" i="39"/>
  <c r="F444" i="39"/>
  <c r="AD277" i="41"/>
  <c r="V18" i="27" l="1"/>
  <c r="V7" i="27"/>
  <c r="V29" i="27"/>
  <c r="BA262" i="41" l="1"/>
  <c r="AZ262" i="41"/>
  <c r="AY262" i="41"/>
  <c r="G975" i="29" l="1"/>
  <c r="G973" i="29"/>
  <c r="G971" i="29"/>
  <c r="G970" i="29"/>
  <c r="I969" i="29"/>
  <c r="H969" i="29"/>
  <c r="F969" i="29"/>
  <c r="E969" i="29"/>
  <c r="D969" i="29"/>
  <c r="I968" i="29"/>
  <c r="K968" i="29" s="1"/>
  <c r="H968" i="29"/>
  <c r="F968" i="29"/>
  <c r="E968" i="29"/>
  <c r="D968" i="29"/>
  <c r="I967" i="29"/>
  <c r="K967" i="29" s="1"/>
  <c r="H967" i="29"/>
  <c r="F967" i="29"/>
  <c r="E967" i="29"/>
  <c r="D967" i="29"/>
  <c r="I457" i="39"/>
  <c r="F457" i="39"/>
  <c r="I456" i="39"/>
  <c r="F456" i="39"/>
  <c r="I455" i="39"/>
  <c r="D455" i="39"/>
  <c r="F455" i="39" s="1"/>
  <c r="I454" i="39"/>
  <c r="F454" i="39"/>
  <c r="I453" i="39"/>
  <c r="F453" i="39"/>
  <c r="I452" i="39"/>
  <c r="D452" i="39"/>
  <c r="F452" i="39" s="1"/>
  <c r="I323" i="41"/>
  <c r="I316" i="41" s="1"/>
  <c r="H323" i="41"/>
  <c r="H316" i="41" s="1"/>
  <c r="G323" i="41"/>
  <c r="G316" i="41" s="1"/>
  <c r="J320" i="41"/>
  <c r="I312" i="41"/>
  <c r="H312" i="41"/>
  <c r="H305" i="41" s="1"/>
  <c r="G312" i="41"/>
  <c r="G305" i="41" s="1"/>
  <c r="J310" i="41"/>
  <c r="J307" i="41"/>
  <c r="I301" i="41"/>
  <c r="I294" i="41" s="1"/>
  <c r="H301" i="41"/>
  <c r="H294" i="41" s="1"/>
  <c r="G301" i="41"/>
  <c r="G294" i="41" s="1"/>
  <c r="J299" i="41"/>
  <c r="J298" i="41"/>
  <c r="J296" i="41"/>
  <c r="I285" i="41"/>
  <c r="I278" i="41" s="1"/>
  <c r="H285" i="41"/>
  <c r="H278" i="41" s="1"/>
  <c r="G285" i="41"/>
  <c r="G278" i="41" s="1"/>
  <c r="J282" i="41"/>
  <c r="I274" i="41"/>
  <c r="H274" i="41"/>
  <c r="H267" i="41" s="1"/>
  <c r="G274" i="41"/>
  <c r="G267" i="41" s="1"/>
  <c r="J272" i="41"/>
  <c r="J269" i="41"/>
  <c r="I263" i="41"/>
  <c r="I256" i="41" s="1"/>
  <c r="H263" i="41"/>
  <c r="H256" i="41" s="1"/>
  <c r="G263" i="41"/>
  <c r="G256" i="41" s="1"/>
  <c r="J261" i="41"/>
  <c r="J260" i="41"/>
  <c r="J258" i="41"/>
  <c r="I247" i="41"/>
  <c r="H247" i="41"/>
  <c r="H240" i="41" s="1"/>
  <c r="G247" i="41"/>
  <c r="G240" i="41" s="1"/>
  <c r="J244" i="41"/>
  <c r="I236" i="41"/>
  <c r="I229" i="41" s="1"/>
  <c r="H236" i="41"/>
  <c r="H229" i="41" s="1"/>
  <c r="G236" i="41"/>
  <c r="G229" i="41" s="1"/>
  <c r="J234" i="41"/>
  <c r="J231" i="41"/>
  <c r="I225" i="41"/>
  <c r="I218" i="41" s="1"/>
  <c r="H225" i="41"/>
  <c r="H218" i="41" s="1"/>
  <c r="G225" i="41"/>
  <c r="G218" i="41" s="1"/>
  <c r="J223" i="41"/>
  <c r="J222" i="41"/>
  <c r="J220" i="41"/>
  <c r="I205" i="41"/>
  <c r="H205" i="41"/>
  <c r="H198" i="41" s="1"/>
  <c r="G205" i="41"/>
  <c r="G198" i="41" s="1"/>
  <c r="J202" i="41"/>
  <c r="I194" i="41"/>
  <c r="H194" i="41"/>
  <c r="H187" i="41" s="1"/>
  <c r="G194" i="41"/>
  <c r="G187" i="41" s="1"/>
  <c r="J192" i="41"/>
  <c r="J189" i="41"/>
  <c r="I183" i="41"/>
  <c r="H183" i="41"/>
  <c r="H176" i="41" s="1"/>
  <c r="G183" i="41"/>
  <c r="G176" i="41" s="1"/>
  <c r="J181" i="41"/>
  <c r="J180" i="41"/>
  <c r="J178" i="41"/>
  <c r="G814" i="29"/>
  <c r="F812" i="29"/>
  <c r="E812" i="29"/>
  <c r="D812" i="29"/>
  <c r="G810" i="29"/>
  <c r="F809" i="29"/>
  <c r="E809" i="29"/>
  <c r="D809" i="29"/>
  <c r="I808" i="29"/>
  <c r="K808" i="29" s="1"/>
  <c r="H808" i="29"/>
  <c r="F808" i="29"/>
  <c r="E808" i="29"/>
  <c r="D808" i="29"/>
  <c r="I807" i="29"/>
  <c r="K807" i="29" s="1"/>
  <c r="H807" i="29"/>
  <c r="F807" i="29"/>
  <c r="E807" i="29"/>
  <c r="D807" i="29"/>
  <c r="I806" i="29"/>
  <c r="K806" i="29" s="1"/>
  <c r="H806" i="29"/>
  <c r="J194" i="41" l="1"/>
  <c r="J229" i="41"/>
  <c r="J256" i="41"/>
  <c r="J278" i="41"/>
  <c r="J274" i="41"/>
  <c r="J205" i="41"/>
  <c r="I267" i="41"/>
  <c r="J267" i="41" s="1"/>
  <c r="J294" i="41"/>
  <c r="J312" i="41"/>
  <c r="I187" i="41"/>
  <c r="J187" i="41" s="1"/>
  <c r="J218" i="41"/>
  <c r="J247" i="41"/>
  <c r="I305" i="41"/>
  <c r="J305" i="41" s="1"/>
  <c r="J236" i="41"/>
  <c r="F806" i="29"/>
  <c r="G807" i="29"/>
  <c r="D806" i="29"/>
  <c r="G967" i="29"/>
  <c r="E806" i="29"/>
  <c r="G812" i="29"/>
  <c r="G808" i="29"/>
  <c r="G968" i="29"/>
  <c r="G969" i="29"/>
  <c r="G809" i="29"/>
  <c r="J183" i="41"/>
  <c r="J316" i="41"/>
  <c r="J263" i="41"/>
  <c r="J301" i="41"/>
  <c r="J285" i="41"/>
  <c r="J323" i="41"/>
  <c r="J225" i="41"/>
  <c r="I198" i="41"/>
  <c r="J198" i="41" s="1"/>
  <c r="I240" i="41"/>
  <c r="J240" i="41" s="1"/>
  <c r="I176" i="41"/>
  <c r="J176" i="41" l="1"/>
  <c r="G806" i="29"/>
  <c r="AQ9" i="30"/>
  <c r="AL9" i="30"/>
  <c r="AG9" i="30"/>
  <c r="AI131" i="33" l="1"/>
  <c r="BO194" i="41"/>
  <c r="BP194" i="41"/>
  <c r="BQ194" i="41"/>
  <c r="BM197" i="41"/>
  <c r="BL197" i="41"/>
  <c r="BK197" i="41"/>
  <c r="BN195" i="41"/>
  <c r="BM194" i="41"/>
  <c r="BL194" i="41"/>
  <c r="BK194" i="41"/>
  <c r="BN193" i="41"/>
  <c r="BN192" i="41"/>
  <c r="BN191" i="41"/>
  <c r="BN188" i="41"/>
  <c r="U205" i="41"/>
  <c r="T205" i="41"/>
  <c r="T198" i="41" s="1"/>
  <c r="S205" i="41"/>
  <c r="S198" i="41" s="1"/>
  <c r="V202" i="41"/>
  <c r="Q197" i="41"/>
  <c r="P197" i="41"/>
  <c r="O197" i="41"/>
  <c r="R195" i="41"/>
  <c r="Q194" i="41"/>
  <c r="P194" i="41"/>
  <c r="O194" i="41"/>
  <c r="R192" i="41"/>
  <c r="R191" i="41"/>
  <c r="R189" i="41"/>
  <c r="R188" i="41"/>
  <c r="R184" i="41"/>
  <c r="R237" i="41"/>
  <c r="R226" i="41"/>
  <c r="R180" i="41"/>
  <c r="BL187" i="41" l="1"/>
  <c r="BM187" i="41"/>
  <c r="BK187" i="41"/>
  <c r="R197" i="41"/>
  <c r="R194" i="41"/>
  <c r="BN194" i="41"/>
  <c r="V205" i="41"/>
  <c r="U198" i="41"/>
  <c r="V198" i="41" s="1"/>
  <c r="BN187" i="41" l="1"/>
  <c r="BQ208" i="41"/>
  <c r="BP208" i="41"/>
  <c r="BO208" i="41"/>
  <c r="BM208" i="41"/>
  <c r="BL208" i="41"/>
  <c r="BK208" i="41"/>
  <c r="BI208" i="41"/>
  <c r="BH208" i="41"/>
  <c r="BG208" i="41"/>
  <c r="BE208" i="41"/>
  <c r="BD208" i="41"/>
  <c r="BC208" i="41"/>
  <c r="BA208" i="41"/>
  <c r="AZ208" i="41"/>
  <c r="AY208" i="41"/>
  <c r="AW208" i="41"/>
  <c r="AV208" i="41"/>
  <c r="AU208" i="41"/>
  <c r="AS208" i="41"/>
  <c r="AR208" i="41"/>
  <c r="AQ208" i="41"/>
  <c r="AO208" i="41"/>
  <c r="AN208" i="41"/>
  <c r="AM208" i="41"/>
  <c r="AK208" i="41"/>
  <c r="AJ208" i="41"/>
  <c r="AI208" i="41"/>
  <c r="AL206" i="41"/>
  <c r="BQ205" i="41"/>
  <c r="BP205" i="41"/>
  <c r="BO205" i="41"/>
  <c r="BM205" i="41"/>
  <c r="BL205" i="41"/>
  <c r="BK205" i="41"/>
  <c r="BI205" i="41"/>
  <c r="BH205" i="41"/>
  <c r="BG205" i="41"/>
  <c r="BE205" i="41"/>
  <c r="BD205" i="41"/>
  <c r="BC205" i="41"/>
  <c r="BA205" i="41"/>
  <c r="AZ205" i="41"/>
  <c r="AY205" i="41"/>
  <c r="AW205" i="41"/>
  <c r="AV205" i="41"/>
  <c r="AU205" i="41"/>
  <c r="AS205" i="41"/>
  <c r="AR205" i="41"/>
  <c r="AQ205" i="41"/>
  <c r="AO205" i="41"/>
  <c r="AN205" i="41"/>
  <c r="AM205" i="41"/>
  <c r="AK205" i="41"/>
  <c r="AJ205" i="41"/>
  <c r="AI205" i="41"/>
  <c r="AG205" i="41"/>
  <c r="AG198" i="41" s="1"/>
  <c r="AF205" i="41"/>
  <c r="AF198" i="41" s="1"/>
  <c r="AE205" i="41"/>
  <c r="AE198" i="41" s="1"/>
  <c r="AC205" i="41"/>
  <c r="AB205" i="41"/>
  <c r="AB198" i="41" s="1"/>
  <c r="AA205" i="41"/>
  <c r="AA198" i="41" s="1"/>
  <c r="Y205" i="41"/>
  <c r="Y198" i="41" s="1"/>
  <c r="X205" i="41"/>
  <c r="X198" i="41" s="1"/>
  <c r="W205" i="41"/>
  <c r="W198" i="41" s="1"/>
  <c r="R205" i="41"/>
  <c r="R198" i="41" s="1"/>
  <c r="Q205" i="41"/>
  <c r="Q198" i="41" s="1"/>
  <c r="P205" i="41"/>
  <c r="P198" i="41" s="1"/>
  <c r="O205" i="41"/>
  <c r="O198" i="41" s="1"/>
  <c r="M205" i="41"/>
  <c r="M198" i="41" s="1"/>
  <c r="L205" i="41"/>
  <c r="L198" i="41" s="1"/>
  <c r="K205" i="41"/>
  <c r="K198" i="41" s="1"/>
  <c r="BJ204" i="41"/>
  <c r="BF204" i="41"/>
  <c r="BB204" i="41"/>
  <c r="AX204" i="41"/>
  <c r="AP204" i="41"/>
  <c r="AL204" i="41"/>
  <c r="AX203" i="41"/>
  <c r="N203" i="41"/>
  <c r="BR202" i="41"/>
  <c r="BJ202" i="41"/>
  <c r="BF202" i="41"/>
  <c r="BB202" i="41"/>
  <c r="AX202" i="41"/>
  <c r="AT202" i="41"/>
  <c r="AP202" i="41"/>
  <c r="AL202" i="41"/>
  <c r="AH202" i="41"/>
  <c r="AD202" i="41"/>
  <c r="Z202" i="41"/>
  <c r="N202" i="41"/>
  <c r="BN198" i="41"/>
  <c r="BQ197" i="41"/>
  <c r="BP197" i="41"/>
  <c r="BO197" i="41"/>
  <c r="BI197" i="41"/>
  <c r="BH197" i="41"/>
  <c r="BG197" i="41"/>
  <c r="BE197" i="41"/>
  <c r="BD197" i="41"/>
  <c r="BC197" i="41"/>
  <c r="BA197" i="41"/>
  <c r="AZ197" i="41"/>
  <c r="AY197" i="41"/>
  <c r="AW197" i="41"/>
  <c r="AV197" i="41"/>
  <c r="AU197" i="41"/>
  <c r="AS197" i="41"/>
  <c r="AR197" i="41"/>
  <c r="AQ197" i="41"/>
  <c r="AO197" i="41"/>
  <c r="AN197" i="41"/>
  <c r="AM197" i="41"/>
  <c r="AK197" i="41"/>
  <c r="AJ197" i="41"/>
  <c r="AI197" i="41"/>
  <c r="M197" i="41"/>
  <c r="L197" i="41"/>
  <c r="K197" i="41"/>
  <c r="BR196" i="41"/>
  <c r="N196" i="41"/>
  <c r="BR195" i="41"/>
  <c r="BF195" i="41"/>
  <c r="AL195" i="41"/>
  <c r="N195" i="41"/>
  <c r="BR194" i="41"/>
  <c r="BI194" i="41"/>
  <c r="BH194" i="41"/>
  <c r="BG194" i="41"/>
  <c r="BE194" i="41"/>
  <c r="BD194" i="41"/>
  <c r="BC194" i="41"/>
  <c r="BA194" i="41"/>
  <c r="AZ194" i="41"/>
  <c r="AY194" i="41"/>
  <c r="AW194" i="41"/>
  <c r="AV194" i="41"/>
  <c r="AU194" i="41"/>
  <c r="AS194" i="41"/>
  <c r="AR194" i="41"/>
  <c r="AQ194" i="41"/>
  <c r="AP194" i="41"/>
  <c r="AO194" i="41"/>
  <c r="AN194" i="41"/>
  <c r="AM194" i="41"/>
  <c r="AK194" i="41"/>
  <c r="AJ194" i="41"/>
  <c r="AI194" i="41"/>
  <c r="AG194" i="41"/>
  <c r="AG187" i="41" s="1"/>
  <c r="AF194" i="41"/>
  <c r="AF187" i="41" s="1"/>
  <c r="AC194" i="41"/>
  <c r="AC187" i="41" s="1"/>
  <c r="AB194" i="41"/>
  <c r="AB187" i="41" s="1"/>
  <c r="AA194" i="41"/>
  <c r="AA187" i="41" s="1"/>
  <c r="Y194" i="41"/>
  <c r="Y187" i="41" s="1"/>
  <c r="X194" i="41"/>
  <c r="X187" i="41" s="1"/>
  <c r="W194" i="41"/>
  <c r="W187" i="41" s="1"/>
  <c r="Q187" i="41"/>
  <c r="P187" i="41"/>
  <c r="M194" i="41"/>
  <c r="L194" i="41"/>
  <c r="K194" i="41"/>
  <c r="BR193" i="41"/>
  <c r="AL193" i="41"/>
  <c r="BR192" i="41"/>
  <c r="BF192" i="41"/>
  <c r="AT192" i="41"/>
  <c r="Z192" i="41"/>
  <c r="N192" i="41"/>
  <c r="BR191" i="41"/>
  <c r="BF191" i="41"/>
  <c r="AL191" i="41"/>
  <c r="N191" i="41"/>
  <c r="BR190" i="41"/>
  <c r="N190" i="41"/>
  <c r="BR189" i="41"/>
  <c r="BF189" i="41"/>
  <c r="AT189" i="41"/>
  <c r="N189" i="41"/>
  <c r="BR188" i="41"/>
  <c r="BF188" i="41"/>
  <c r="AT188" i="41"/>
  <c r="N188" i="41"/>
  <c r="BQ187" i="41"/>
  <c r="BP187" i="41"/>
  <c r="BO187" i="41"/>
  <c r="BJ187" i="41"/>
  <c r="BB187" i="41"/>
  <c r="AX187" i="41"/>
  <c r="AH187" i="41"/>
  <c r="AE187" i="41"/>
  <c r="AD187" i="41"/>
  <c r="V187" i="41"/>
  <c r="U187" i="41"/>
  <c r="T187" i="41"/>
  <c r="S187" i="41"/>
  <c r="O187" i="41"/>
  <c r="BQ186" i="41"/>
  <c r="BP186" i="41"/>
  <c r="BO186" i="41"/>
  <c r="BM186" i="41"/>
  <c r="BL186" i="41"/>
  <c r="BK186" i="41"/>
  <c r="BI186" i="41"/>
  <c r="BH186" i="41"/>
  <c r="BG186" i="41"/>
  <c r="BE186" i="41"/>
  <c r="BD186" i="41"/>
  <c r="BC186" i="41"/>
  <c r="BA186" i="41"/>
  <c r="AZ186" i="41"/>
  <c r="AY186" i="41"/>
  <c r="AW186" i="41"/>
  <c r="AV186" i="41"/>
  <c r="AU186" i="41"/>
  <c r="AT186" i="41"/>
  <c r="AS186" i="41"/>
  <c r="AR186" i="41"/>
  <c r="AQ186" i="41"/>
  <c r="AP186" i="41"/>
  <c r="AO186" i="41"/>
  <c r="AN186" i="41"/>
  <c r="AM186" i="41"/>
  <c r="AK186" i="41"/>
  <c r="AJ186" i="41"/>
  <c r="AI186" i="41"/>
  <c r="Q186" i="41"/>
  <c r="P186" i="41"/>
  <c r="O186" i="41"/>
  <c r="M186" i="41"/>
  <c r="L186" i="41"/>
  <c r="K186" i="41"/>
  <c r="BR185" i="41"/>
  <c r="N185" i="41"/>
  <c r="BR184" i="41"/>
  <c r="BN184" i="41"/>
  <c r="AL184" i="41"/>
  <c r="N184" i="41"/>
  <c r="BQ183" i="41"/>
  <c r="BP183" i="41"/>
  <c r="BO183" i="41"/>
  <c r="BM183" i="41"/>
  <c r="BL183" i="41"/>
  <c r="BK183" i="41"/>
  <c r="BI183" i="41"/>
  <c r="BH183" i="41"/>
  <c r="BG183" i="41"/>
  <c r="BE183" i="41"/>
  <c r="BD183" i="41"/>
  <c r="BC183" i="41"/>
  <c r="BA183" i="41"/>
  <c r="AZ183" i="41"/>
  <c r="AY183" i="41"/>
  <c r="AW183" i="41"/>
  <c r="AV183" i="41"/>
  <c r="AU183" i="41"/>
  <c r="AS183" i="41"/>
  <c r="AR183" i="41"/>
  <c r="AQ183" i="41"/>
  <c r="AO183" i="41"/>
  <c r="AN183" i="41"/>
  <c r="AM183" i="41"/>
  <c r="AK183" i="41"/>
  <c r="AJ183" i="41"/>
  <c r="AI183" i="41"/>
  <c r="AG183" i="41"/>
  <c r="AG176" i="41" s="1"/>
  <c r="AF183" i="41"/>
  <c r="AF176" i="41" s="1"/>
  <c r="AE183" i="41"/>
  <c r="AE176" i="41" s="1"/>
  <c r="AC183" i="41"/>
  <c r="AB183" i="41"/>
  <c r="AB176" i="41" s="1"/>
  <c r="AA183" i="41"/>
  <c r="AA176" i="41" s="1"/>
  <c r="Y183" i="41"/>
  <c r="X183" i="41"/>
  <c r="X176" i="41" s="1"/>
  <c r="W183" i="41"/>
  <c r="W176" i="41" s="1"/>
  <c r="U183" i="41"/>
  <c r="U176" i="41" s="1"/>
  <c r="T183" i="41"/>
  <c r="T176" i="41" s="1"/>
  <c r="S183" i="41"/>
  <c r="S176" i="41" s="1"/>
  <c r="Q183" i="41"/>
  <c r="P183" i="41"/>
  <c r="O183" i="41"/>
  <c r="M183" i="41"/>
  <c r="L183" i="41"/>
  <c r="K183" i="41"/>
  <c r="BR182" i="41"/>
  <c r="BN182" i="41"/>
  <c r="BJ182" i="41"/>
  <c r="BF182" i="41"/>
  <c r="BB182" i="41"/>
  <c r="AX182" i="41"/>
  <c r="AP182" i="41"/>
  <c r="AL182" i="41"/>
  <c r="BR181" i="41"/>
  <c r="BN181" i="41"/>
  <c r="BF181" i="41"/>
  <c r="AX181" i="41"/>
  <c r="AT181" i="41"/>
  <c r="R181" i="41"/>
  <c r="N181" i="41"/>
  <c r="BR180" i="41"/>
  <c r="BN180" i="41"/>
  <c r="BJ180" i="41"/>
  <c r="BF180" i="41"/>
  <c r="BB180" i="41"/>
  <c r="AX180" i="41"/>
  <c r="AT180" i="41"/>
  <c r="AP180" i="41"/>
  <c r="AL180" i="41"/>
  <c r="AH180" i="41"/>
  <c r="AD180" i="41"/>
  <c r="Z180" i="41"/>
  <c r="V180" i="41"/>
  <c r="N180" i="41"/>
  <c r="BR179" i="41"/>
  <c r="N179" i="41"/>
  <c r="BR178" i="41"/>
  <c r="BF178" i="41"/>
  <c r="AT178" i="41"/>
  <c r="R178" i="41"/>
  <c r="N178" i="41"/>
  <c r="BR177" i="41"/>
  <c r="BN177" i="41"/>
  <c r="BF177" i="41"/>
  <c r="AT177" i="41"/>
  <c r="R177" i="41"/>
  <c r="N177" i="41"/>
  <c r="BF326" i="41"/>
  <c r="BE326" i="41"/>
  <c r="BD326" i="41"/>
  <c r="BC326" i="41"/>
  <c r="BB326" i="41"/>
  <c r="AX326" i="41"/>
  <c r="AW326" i="41"/>
  <c r="AV326" i="41"/>
  <c r="AU326" i="41"/>
  <c r="AT326" i="41"/>
  <c r="AS326" i="41"/>
  <c r="AR326" i="41"/>
  <c r="AQ326" i="41"/>
  <c r="AP326" i="41"/>
  <c r="AO326" i="41"/>
  <c r="AN326" i="41"/>
  <c r="AM326" i="41"/>
  <c r="AK326" i="41"/>
  <c r="AJ326" i="41"/>
  <c r="AI326" i="41"/>
  <c r="AH326" i="41"/>
  <c r="AG326" i="41"/>
  <c r="AF326" i="41"/>
  <c r="AE326" i="41"/>
  <c r="V326" i="41"/>
  <c r="U326" i="41"/>
  <c r="T326" i="41"/>
  <c r="S326" i="41"/>
  <c r="BA324" i="41"/>
  <c r="BA326" i="41" s="1"/>
  <c r="AZ324" i="41"/>
  <c r="AZ326" i="41" s="1"/>
  <c r="AY324" i="41"/>
  <c r="AY326" i="41" s="1"/>
  <c r="AL324" i="41"/>
  <c r="BF323" i="41"/>
  <c r="BE323" i="41"/>
  <c r="BD323" i="41"/>
  <c r="BC323" i="41"/>
  <c r="AW323" i="41"/>
  <c r="AW316" i="41" s="1"/>
  <c r="AV323" i="41"/>
  <c r="AU323" i="41"/>
  <c r="AU316" i="41" s="1"/>
  <c r="AT323" i="41"/>
  <c r="AS323" i="41"/>
  <c r="AS316" i="41" s="1"/>
  <c r="AR323" i="41"/>
  <c r="AR316" i="41" s="1"/>
  <c r="AQ323" i="41"/>
  <c r="AQ316" i="41" s="1"/>
  <c r="AO323" i="41"/>
  <c r="AN323" i="41"/>
  <c r="AM323" i="41"/>
  <c r="AK323" i="41"/>
  <c r="AJ323" i="41"/>
  <c r="AI323" i="41"/>
  <c r="AG323" i="41"/>
  <c r="AF323" i="41"/>
  <c r="AE323" i="41"/>
  <c r="Y323" i="41"/>
  <c r="Y316" i="41" s="1"/>
  <c r="X323" i="41"/>
  <c r="X316" i="41" s="1"/>
  <c r="W323" i="41"/>
  <c r="W316" i="41" s="1"/>
  <c r="U323" i="41"/>
  <c r="T323" i="41"/>
  <c r="S323" i="41"/>
  <c r="Q323" i="41"/>
  <c r="Q316" i="41" s="1"/>
  <c r="P323" i="41"/>
  <c r="P316" i="41" s="1"/>
  <c r="O323" i="41"/>
  <c r="O316" i="41" s="1"/>
  <c r="M323" i="41"/>
  <c r="M316" i="41" s="1"/>
  <c r="L323" i="41"/>
  <c r="L316" i="41" s="1"/>
  <c r="K323" i="41"/>
  <c r="K316" i="41" s="1"/>
  <c r="BA322" i="41"/>
  <c r="AZ322" i="41"/>
  <c r="AZ323" i="41" s="1"/>
  <c r="AY322" i="41"/>
  <c r="AY323" i="41" s="1"/>
  <c r="AY316" i="41" s="1"/>
  <c r="AX322" i="41"/>
  <c r="AP322" i="41"/>
  <c r="AC322" i="41"/>
  <c r="AB322" i="41"/>
  <c r="AA322" i="41"/>
  <c r="V322" i="41"/>
  <c r="AX320" i="41"/>
  <c r="AP320" i="41"/>
  <c r="AH320" i="41"/>
  <c r="AC320" i="41"/>
  <c r="AB320" i="41"/>
  <c r="AA320" i="41"/>
  <c r="Z320" i="41"/>
  <c r="Z323" i="41" s="1"/>
  <c r="Z316" i="41" s="1"/>
  <c r="R320" i="41"/>
  <c r="R323" i="41" s="1"/>
  <c r="R316" i="41" s="1"/>
  <c r="N316" i="41"/>
  <c r="BF315" i="41"/>
  <c r="BE315" i="41"/>
  <c r="BD315" i="41"/>
  <c r="BC315" i="41"/>
  <c r="BA315" i="41"/>
  <c r="AZ315" i="41"/>
  <c r="AY315" i="41"/>
  <c r="AX315" i="41"/>
  <c r="AW315" i="41"/>
  <c r="AV315" i="41"/>
  <c r="AU315" i="41"/>
  <c r="AS315" i="41"/>
  <c r="AR315" i="41"/>
  <c r="AQ315" i="41"/>
  <c r="AP315" i="41"/>
  <c r="AO315" i="41"/>
  <c r="AN315" i="41"/>
  <c r="AM315" i="41"/>
  <c r="AK315" i="41"/>
  <c r="AJ315" i="41"/>
  <c r="AI315" i="41"/>
  <c r="AH315" i="41"/>
  <c r="AG315" i="41"/>
  <c r="AF315" i="41"/>
  <c r="AE315" i="41"/>
  <c r="AD315" i="41"/>
  <c r="AC315" i="41"/>
  <c r="AB315" i="41"/>
  <c r="AA315" i="41"/>
  <c r="Z315" i="41"/>
  <c r="Y315" i="41"/>
  <c r="X315" i="41"/>
  <c r="W315" i="41"/>
  <c r="V315" i="41"/>
  <c r="U315" i="41"/>
  <c r="T315" i="41"/>
  <c r="S315" i="41"/>
  <c r="Q315" i="41"/>
  <c r="P315" i="41"/>
  <c r="O315" i="41"/>
  <c r="M315" i="41"/>
  <c r="L315" i="41"/>
  <c r="K315" i="41"/>
  <c r="BB314" i="41"/>
  <c r="N314" i="41"/>
  <c r="BB313" i="41"/>
  <c r="AT313" i="41"/>
  <c r="AL313" i="41"/>
  <c r="R313" i="41"/>
  <c r="N313" i="41"/>
  <c r="BE312" i="41"/>
  <c r="BD312" i="41"/>
  <c r="BC312" i="41"/>
  <c r="BA312" i="41"/>
  <c r="AZ312" i="41"/>
  <c r="AY312" i="41"/>
  <c r="AX312" i="41"/>
  <c r="AW312" i="41"/>
  <c r="AV312" i="41"/>
  <c r="AU312" i="41"/>
  <c r="AS312" i="41"/>
  <c r="AR312" i="41"/>
  <c r="AQ312" i="41"/>
  <c r="AP312" i="41"/>
  <c r="AO312" i="41"/>
  <c r="AN312" i="41"/>
  <c r="AM312" i="41"/>
  <c r="AK312" i="41"/>
  <c r="AJ312" i="41"/>
  <c r="AI312" i="41"/>
  <c r="AH312" i="41"/>
  <c r="AG312" i="41"/>
  <c r="AF312" i="41"/>
  <c r="AE312" i="41"/>
  <c r="AC312" i="41"/>
  <c r="AB312" i="41"/>
  <c r="AB305" i="41" s="1"/>
  <c r="AA312" i="41"/>
  <c r="Y312" i="41"/>
  <c r="X312" i="41"/>
  <c r="W312" i="41"/>
  <c r="V312" i="41"/>
  <c r="U312" i="41"/>
  <c r="T312" i="41"/>
  <c r="S312" i="41"/>
  <c r="Q312" i="41"/>
  <c r="P312" i="41"/>
  <c r="O312" i="41"/>
  <c r="M312" i="41"/>
  <c r="L312" i="41"/>
  <c r="K312" i="41"/>
  <c r="BF310" i="41"/>
  <c r="BF312" i="41" s="1"/>
  <c r="BB310" i="41"/>
  <c r="AT310" i="41"/>
  <c r="AL310" i="41"/>
  <c r="Z310" i="41"/>
  <c r="R310" i="41"/>
  <c r="N310" i="41"/>
  <c r="BB309" i="41"/>
  <c r="AT309" i="41"/>
  <c r="AL309" i="41"/>
  <c r="AD309" i="41"/>
  <c r="R309" i="41"/>
  <c r="N309" i="41"/>
  <c r="N308" i="41"/>
  <c r="BB307" i="41"/>
  <c r="AT307" i="41"/>
  <c r="AD307" i="41"/>
  <c r="R307" i="41"/>
  <c r="N307" i="41"/>
  <c r="BB306" i="41"/>
  <c r="AT306" i="41"/>
  <c r="AL306" i="41"/>
  <c r="AD306" i="41"/>
  <c r="R306" i="41"/>
  <c r="N306" i="41"/>
  <c r="BF304" i="41"/>
  <c r="BE304" i="41"/>
  <c r="BD304" i="41"/>
  <c r="BC304" i="41"/>
  <c r="BA304" i="41"/>
  <c r="AZ304" i="41"/>
  <c r="AY304" i="41"/>
  <c r="AX304" i="41"/>
  <c r="AW304" i="41"/>
  <c r="AV304" i="41"/>
  <c r="AU304" i="41"/>
  <c r="AS304" i="41"/>
  <c r="AR304" i="41"/>
  <c r="AQ304" i="41"/>
  <c r="AP304" i="41"/>
  <c r="AO304" i="41"/>
  <c r="AN304" i="41"/>
  <c r="AM304" i="41"/>
  <c r="AK304" i="41"/>
  <c r="AJ304" i="41"/>
  <c r="AI304" i="41"/>
  <c r="AH304" i="41"/>
  <c r="AG304" i="41"/>
  <c r="AF304" i="41"/>
  <c r="AE304" i="41"/>
  <c r="AD304" i="41"/>
  <c r="AC304" i="41"/>
  <c r="AB304" i="41"/>
  <c r="AA304" i="41"/>
  <c r="Z304" i="41"/>
  <c r="Y304" i="41"/>
  <c r="X304" i="41"/>
  <c r="W304" i="41"/>
  <c r="V304" i="41"/>
  <c r="U304" i="41"/>
  <c r="T304" i="41"/>
  <c r="S304" i="41"/>
  <c r="Q304" i="41"/>
  <c r="P304" i="41"/>
  <c r="O304" i="41"/>
  <c r="M304" i="41"/>
  <c r="L304" i="41"/>
  <c r="K304" i="41"/>
  <c r="BB303" i="41"/>
  <c r="N303" i="41"/>
  <c r="BB302" i="41"/>
  <c r="AT302" i="41"/>
  <c r="AT304" i="41" s="1"/>
  <c r="AL302" i="41"/>
  <c r="AL304" i="41" s="1"/>
  <c r="R302" i="41"/>
  <c r="N302" i="41"/>
  <c r="BE301" i="41"/>
  <c r="BD301" i="41"/>
  <c r="BC301" i="41"/>
  <c r="BA301" i="41"/>
  <c r="AZ301" i="41"/>
  <c r="AY301" i="41"/>
  <c r="AW301" i="41"/>
  <c r="AV301" i="41"/>
  <c r="AV294" i="41" s="1"/>
  <c r="AU301" i="41"/>
  <c r="AU294" i="41" s="1"/>
  <c r="AS301" i="41"/>
  <c r="AR301" i="41"/>
  <c r="AQ301" i="41"/>
  <c r="AQ294" i="41" s="1"/>
  <c r="AO301" i="41"/>
  <c r="AN301" i="41"/>
  <c r="AM301" i="41"/>
  <c r="AK301" i="41"/>
  <c r="AJ301" i="41"/>
  <c r="AI301" i="41"/>
  <c r="AG301" i="41"/>
  <c r="AF301" i="41"/>
  <c r="AE301" i="41"/>
  <c r="AC301" i="41"/>
  <c r="AB301" i="41"/>
  <c r="AA301" i="41"/>
  <c r="Y301" i="41"/>
  <c r="X301" i="41"/>
  <c r="W301" i="41"/>
  <c r="U301" i="41"/>
  <c r="T301" i="41"/>
  <c r="S301" i="41"/>
  <c r="Q301" i="41"/>
  <c r="P301" i="41"/>
  <c r="O301" i="41"/>
  <c r="M301" i="41"/>
  <c r="L301" i="41"/>
  <c r="K301" i="41"/>
  <c r="BB300" i="41"/>
  <c r="AX300" i="41"/>
  <c r="AP300" i="41"/>
  <c r="AL300" i="41"/>
  <c r="AD300" i="41"/>
  <c r="V300" i="41"/>
  <c r="BF299" i="41"/>
  <c r="BB299" i="41"/>
  <c r="AT299" i="41"/>
  <c r="AL299" i="41"/>
  <c r="Z299" i="41"/>
  <c r="R299" i="41"/>
  <c r="N299" i="41"/>
  <c r="BB298" i="41"/>
  <c r="AX298" i="41"/>
  <c r="AT298" i="41"/>
  <c r="AP298" i="41"/>
  <c r="AL298" i="41"/>
  <c r="AH298" i="41"/>
  <c r="AD298" i="41"/>
  <c r="Z298" i="41"/>
  <c r="R298" i="41"/>
  <c r="N298" i="41"/>
  <c r="BB297" i="41"/>
  <c r="AL297" i="41"/>
  <c r="N297" i="41"/>
  <c r="BB296" i="41"/>
  <c r="AT296" i="41"/>
  <c r="R296" i="41"/>
  <c r="N296" i="41"/>
  <c r="BB295" i="41"/>
  <c r="AT295" i="41"/>
  <c r="AL295" i="41"/>
  <c r="R295" i="41"/>
  <c r="N295" i="41"/>
  <c r="BA288" i="41"/>
  <c r="AZ288" i="41"/>
  <c r="AY288" i="41"/>
  <c r="AX288" i="41"/>
  <c r="AW288" i="41"/>
  <c r="AV288" i="41"/>
  <c r="AU288" i="41"/>
  <c r="AT288" i="41"/>
  <c r="AS288" i="41"/>
  <c r="AR288" i="41"/>
  <c r="AQ288" i="41"/>
  <c r="AP288" i="41"/>
  <c r="AO288" i="41"/>
  <c r="AN288" i="41"/>
  <c r="AM288" i="41"/>
  <c r="AK288" i="41"/>
  <c r="AJ288" i="41"/>
  <c r="AI288" i="41"/>
  <c r="AH288" i="41"/>
  <c r="AG288" i="41"/>
  <c r="AF288" i="41"/>
  <c r="AE288" i="41"/>
  <c r="V288" i="41"/>
  <c r="U288" i="41"/>
  <c r="T288" i="41"/>
  <c r="S288" i="41"/>
  <c r="BB286" i="41"/>
  <c r="AL286" i="41"/>
  <c r="BA285" i="41"/>
  <c r="AZ285" i="41"/>
  <c r="AY285" i="41"/>
  <c r="AW285" i="41"/>
  <c r="AV285" i="41"/>
  <c r="AU285" i="41"/>
  <c r="AT285" i="41"/>
  <c r="AS285" i="41"/>
  <c r="AR285" i="41"/>
  <c r="AQ285" i="41"/>
  <c r="AO285" i="41"/>
  <c r="AN285" i="41"/>
  <c r="AM285" i="41"/>
  <c r="AK285" i="41"/>
  <c r="AJ285" i="41"/>
  <c r="AI285" i="41"/>
  <c r="AG285" i="41"/>
  <c r="AF285" i="41"/>
  <c r="AE285" i="41"/>
  <c r="AC285" i="41"/>
  <c r="AC278" i="41" s="1"/>
  <c r="AB285" i="41"/>
  <c r="AB278" i="41" s="1"/>
  <c r="AA285" i="41"/>
  <c r="AA278" i="41" s="1"/>
  <c r="Y285" i="41"/>
  <c r="Y278" i="41" s="1"/>
  <c r="X285" i="41"/>
  <c r="X278" i="41" s="1"/>
  <c r="W285" i="41"/>
  <c r="W278" i="41" s="1"/>
  <c r="U285" i="41"/>
  <c r="U278" i="41" s="1"/>
  <c r="T285" i="41"/>
  <c r="S285" i="41"/>
  <c r="S278" i="41" s="1"/>
  <c r="Q285" i="41"/>
  <c r="Q278" i="41" s="1"/>
  <c r="P285" i="41"/>
  <c r="P278" i="41" s="1"/>
  <c r="O285" i="41"/>
  <c r="O278" i="41" s="1"/>
  <c r="M285" i="41"/>
  <c r="M278" i="41" s="1"/>
  <c r="L285" i="41"/>
  <c r="L278" i="41" s="1"/>
  <c r="K285" i="41"/>
  <c r="K278" i="41" s="1"/>
  <c r="BB284" i="41"/>
  <c r="AX284" i="41"/>
  <c r="AP284" i="41"/>
  <c r="AD284" i="41"/>
  <c r="V284" i="41"/>
  <c r="AL283" i="41"/>
  <c r="AX282" i="41"/>
  <c r="AP282" i="41"/>
  <c r="AL282" i="41"/>
  <c r="AH282" i="41"/>
  <c r="AD282" i="41"/>
  <c r="Z282" i="41"/>
  <c r="Z285" i="41" s="1"/>
  <c r="Z278" i="41" s="1"/>
  <c r="R282" i="41"/>
  <c r="R285" i="41" s="1"/>
  <c r="R278" i="41" s="1"/>
  <c r="N278" i="41"/>
  <c r="BA277" i="41"/>
  <c r="AZ277" i="41"/>
  <c r="AY277" i="41"/>
  <c r="AX277" i="41"/>
  <c r="AW277" i="41"/>
  <c r="AV277" i="41"/>
  <c r="AU277" i="41"/>
  <c r="AS277" i="41"/>
  <c r="AR277" i="41"/>
  <c r="AQ277" i="41"/>
  <c r="AP277" i="41"/>
  <c r="AO277" i="41"/>
  <c r="AN277" i="41"/>
  <c r="AM277" i="41"/>
  <c r="AK277" i="41"/>
  <c r="AJ277" i="41"/>
  <c r="AI277" i="41"/>
  <c r="AH277" i="41"/>
  <c r="AG277" i="41"/>
  <c r="AF277" i="41"/>
  <c r="AE277" i="41"/>
  <c r="AC277" i="41"/>
  <c r="AB277" i="41"/>
  <c r="AA277" i="41"/>
  <c r="Z277" i="41"/>
  <c r="Y277" i="41"/>
  <c r="X277" i="41"/>
  <c r="W277" i="41"/>
  <c r="V277" i="41"/>
  <c r="U277" i="41"/>
  <c r="T277" i="41"/>
  <c r="S277" i="41"/>
  <c r="Q277" i="41"/>
  <c r="P277" i="41"/>
  <c r="O277" i="41"/>
  <c r="M277" i="41"/>
  <c r="L277" i="41"/>
  <c r="K277" i="41"/>
  <c r="BB276" i="41"/>
  <c r="N276" i="41"/>
  <c r="BB275" i="41"/>
  <c r="AT275" i="41"/>
  <c r="AL275" i="41"/>
  <c r="R275" i="41"/>
  <c r="N275" i="41"/>
  <c r="BA274" i="41"/>
  <c r="AZ274" i="41"/>
  <c r="AY274" i="41"/>
  <c r="AX274" i="41"/>
  <c r="AW274" i="41"/>
  <c r="AV274" i="41"/>
  <c r="AU274" i="41"/>
  <c r="AS274" i="41"/>
  <c r="AR274" i="41"/>
  <c r="AQ274" i="41"/>
  <c r="AP274" i="41"/>
  <c r="AO274" i="41"/>
  <c r="AN274" i="41"/>
  <c r="AM274" i="41"/>
  <c r="AK274" i="41"/>
  <c r="AJ274" i="41"/>
  <c r="AI274" i="41"/>
  <c r="AH274" i="41"/>
  <c r="AG274" i="41"/>
  <c r="AF274" i="41"/>
  <c r="AE274" i="41"/>
  <c r="AC274" i="41"/>
  <c r="AB274" i="41"/>
  <c r="AA274" i="41"/>
  <c r="Y274" i="41"/>
  <c r="X274" i="41"/>
  <c r="W274" i="41"/>
  <c r="V274" i="41"/>
  <c r="U274" i="41"/>
  <c r="T274" i="41"/>
  <c r="S274" i="41"/>
  <c r="Q274" i="41"/>
  <c r="P274" i="41"/>
  <c r="O274" i="41"/>
  <c r="M274" i="41"/>
  <c r="L274" i="41"/>
  <c r="K274" i="41"/>
  <c r="BB272" i="41"/>
  <c r="AT272" i="41"/>
  <c r="AL272" i="41"/>
  <c r="Z272" i="41"/>
  <c r="R272" i="41"/>
  <c r="N272" i="41"/>
  <c r="BB271" i="41"/>
  <c r="AT271" i="41"/>
  <c r="AL271" i="41"/>
  <c r="AD271" i="41"/>
  <c r="R271" i="41"/>
  <c r="N271" i="41"/>
  <c r="N270" i="41"/>
  <c r="BB269" i="41"/>
  <c r="AT269" i="41"/>
  <c r="AD269" i="41"/>
  <c r="R269" i="41"/>
  <c r="N269" i="41"/>
  <c r="BB268" i="41"/>
  <c r="AT268" i="41"/>
  <c r="AL268" i="41"/>
  <c r="AD268" i="41"/>
  <c r="R268" i="41"/>
  <c r="N268" i="41"/>
  <c r="BA266" i="41"/>
  <c r="AZ266" i="41"/>
  <c r="AY266" i="41"/>
  <c r="AX266" i="41"/>
  <c r="AW266" i="41"/>
  <c r="AV266" i="41"/>
  <c r="AU266" i="41"/>
  <c r="AS266" i="41"/>
  <c r="AR266" i="41"/>
  <c r="AQ266" i="41"/>
  <c r="AP266" i="41"/>
  <c r="AO266" i="41"/>
  <c r="AN266" i="41"/>
  <c r="AM266" i="41"/>
  <c r="AK266" i="41"/>
  <c r="AJ266" i="41"/>
  <c r="AI266" i="41"/>
  <c r="AH266" i="41"/>
  <c r="AG266" i="41"/>
  <c r="AF266" i="41"/>
  <c r="AE266" i="41"/>
  <c r="AD266" i="41"/>
  <c r="AC266" i="41"/>
  <c r="AB266" i="41"/>
  <c r="AA266" i="41"/>
  <c r="Z266" i="41"/>
  <c r="Y266" i="41"/>
  <c r="X266" i="41"/>
  <c r="W266" i="41"/>
  <c r="V266" i="41"/>
  <c r="U266" i="41"/>
  <c r="T266" i="41"/>
  <c r="S266" i="41"/>
  <c r="Q266" i="41"/>
  <c r="P266" i="41"/>
  <c r="O266" i="41"/>
  <c r="M266" i="41"/>
  <c r="L266" i="41"/>
  <c r="K266" i="41"/>
  <c r="BB265" i="41"/>
  <c r="N265" i="41"/>
  <c r="BB264" i="41"/>
  <c r="AT264" i="41"/>
  <c r="AT266" i="41" s="1"/>
  <c r="AL264" i="41"/>
  <c r="AL266" i="41" s="1"/>
  <c r="R264" i="41"/>
  <c r="N264" i="41"/>
  <c r="BA263" i="41"/>
  <c r="AZ263" i="41"/>
  <c r="AY263" i="41"/>
  <c r="AW263" i="41"/>
  <c r="AV263" i="41"/>
  <c r="AU263" i="41"/>
  <c r="AS263" i="41"/>
  <c r="AR263" i="41"/>
  <c r="AQ263" i="41"/>
  <c r="AO263" i="41"/>
  <c r="AN263" i="41"/>
  <c r="AM263" i="41"/>
  <c r="AK263" i="41"/>
  <c r="AJ263" i="41"/>
  <c r="AI263" i="41"/>
  <c r="AG263" i="41"/>
  <c r="AF263" i="41"/>
  <c r="AE263" i="41"/>
  <c r="AC263" i="41"/>
  <c r="AC256" i="41" s="1"/>
  <c r="AB263" i="41"/>
  <c r="AA263" i="41"/>
  <c r="Y263" i="41"/>
  <c r="X263" i="41"/>
  <c r="W263" i="41"/>
  <c r="U263" i="41"/>
  <c r="T263" i="41"/>
  <c r="S263" i="41"/>
  <c r="Q263" i="41"/>
  <c r="P263" i="41"/>
  <c r="O263" i="41"/>
  <c r="M263" i="41"/>
  <c r="L263" i="41"/>
  <c r="K263" i="41"/>
  <c r="BB262" i="41"/>
  <c r="AX262" i="41"/>
  <c r="AP262" i="41"/>
  <c r="AL262" i="41"/>
  <c r="AD262" i="41"/>
  <c r="V262" i="41"/>
  <c r="BB261" i="41"/>
  <c r="AT261" i="41"/>
  <c r="AL261" i="41"/>
  <c r="Z261" i="41"/>
  <c r="R261" i="41"/>
  <c r="N261" i="41"/>
  <c r="BB260" i="41"/>
  <c r="AX260" i="41"/>
  <c r="AT260" i="41"/>
  <c r="AP260" i="41"/>
  <c r="AL260" i="41"/>
  <c r="AH260" i="41"/>
  <c r="AD260" i="41"/>
  <c r="Z260" i="41"/>
  <c r="R260" i="41"/>
  <c r="N260" i="41"/>
  <c r="BB259" i="41"/>
  <c r="N259" i="41"/>
  <c r="BB258" i="41"/>
  <c r="AT258" i="41"/>
  <c r="R258" i="41"/>
  <c r="N258" i="41"/>
  <c r="BB257" i="41"/>
  <c r="AT257" i="41"/>
  <c r="AL257" i="41"/>
  <c r="R257" i="41"/>
  <c r="N257" i="41"/>
  <c r="BQ250" i="41"/>
  <c r="BP250" i="41"/>
  <c r="BO250" i="41"/>
  <c r="BM250" i="41"/>
  <c r="BL250" i="41"/>
  <c r="BK250" i="41"/>
  <c r="BI250" i="41"/>
  <c r="BH250" i="41"/>
  <c r="BG250" i="41"/>
  <c r="BE250" i="41"/>
  <c r="BD250" i="41"/>
  <c r="BC250" i="41"/>
  <c r="BA250" i="41"/>
  <c r="AZ250" i="41"/>
  <c r="AY250" i="41"/>
  <c r="AW250" i="41"/>
  <c r="AV250" i="41"/>
  <c r="AU250" i="41"/>
  <c r="AS250" i="41"/>
  <c r="AR250" i="41"/>
  <c r="AQ250" i="41"/>
  <c r="AO250" i="41"/>
  <c r="AN250" i="41"/>
  <c r="AM250" i="41"/>
  <c r="AK250" i="41"/>
  <c r="AJ250" i="41"/>
  <c r="AI250" i="41"/>
  <c r="AL248" i="41"/>
  <c r="BQ247" i="41"/>
  <c r="BP247" i="41"/>
  <c r="BO247" i="41"/>
  <c r="BM247" i="41"/>
  <c r="BL247" i="41"/>
  <c r="BK247" i="41"/>
  <c r="BI247" i="41"/>
  <c r="BH247" i="41"/>
  <c r="BG247" i="41"/>
  <c r="BE247" i="41"/>
  <c r="BD247" i="41"/>
  <c r="BC247" i="41"/>
  <c r="BA247" i="41"/>
  <c r="AZ247" i="41"/>
  <c r="AY247" i="41"/>
  <c r="AW247" i="41"/>
  <c r="AV247" i="41"/>
  <c r="AU247" i="41"/>
  <c r="AS247" i="41"/>
  <c r="AR247" i="41"/>
  <c r="AQ247" i="41"/>
  <c r="AO247" i="41"/>
  <c r="AN247" i="41"/>
  <c r="AM247" i="41"/>
  <c r="AK247" i="41"/>
  <c r="AJ247" i="41"/>
  <c r="AI247" i="41"/>
  <c r="AG247" i="41"/>
  <c r="AG240" i="41" s="1"/>
  <c r="AF247" i="41"/>
  <c r="AF240" i="41" s="1"/>
  <c r="AE247" i="41"/>
  <c r="AE240" i="41" s="1"/>
  <c r="AC247" i="41"/>
  <c r="AB247" i="41"/>
  <c r="AB240" i="41" s="1"/>
  <c r="AA247" i="41"/>
  <c r="AA240" i="41" s="1"/>
  <c r="Y247" i="41"/>
  <c r="Y240" i="41" s="1"/>
  <c r="X247" i="41"/>
  <c r="X240" i="41" s="1"/>
  <c r="W247" i="41"/>
  <c r="W240" i="41" s="1"/>
  <c r="U247" i="41"/>
  <c r="U240" i="41" s="1"/>
  <c r="T247" i="41"/>
  <c r="T240" i="41" s="1"/>
  <c r="S247" i="41"/>
  <c r="S240" i="41" s="1"/>
  <c r="R247" i="41"/>
  <c r="R240" i="41" s="1"/>
  <c r="Q247" i="41"/>
  <c r="Q240" i="41" s="1"/>
  <c r="P247" i="41"/>
  <c r="P240" i="41" s="1"/>
  <c r="O247" i="41"/>
  <c r="O240" i="41" s="1"/>
  <c r="M247" i="41"/>
  <c r="M240" i="41" s="1"/>
  <c r="L247" i="41"/>
  <c r="L240" i="41" s="1"/>
  <c r="K247" i="41"/>
  <c r="K240" i="41" s="1"/>
  <c r="BR246" i="41"/>
  <c r="BJ246" i="41"/>
  <c r="BF246" i="41"/>
  <c r="BB246" i="41"/>
  <c r="AX246" i="41"/>
  <c r="AP246" i="41"/>
  <c r="AL246" i="41"/>
  <c r="AX245" i="41"/>
  <c r="N245" i="41"/>
  <c r="BR244" i="41"/>
  <c r="BJ244" i="41"/>
  <c r="BF244" i="41"/>
  <c r="BB244" i="41"/>
  <c r="AX244" i="41"/>
  <c r="AT244" i="41"/>
  <c r="AP244" i="41"/>
  <c r="AL244" i="41"/>
  <c r="AH244" i="41"/>
  <c r="AD244" i="41"/>
  <c r="Z244" i="41"/>
  <c r="V244" i="41"/>
  <c r="N244" i="41"/>
  <c r="BN240" i="41"/>
  <c r="BQ239" i="41"/>
  <c r="BP239" i="41"/>
  <c r="BO239" i="41"/>
  <c r="BM239" i="41"/>
  <c r="BL239" i="41"/>
  <c r="BK239" i="41"/>
  <c r="BI239" i="41"/>
  <c r="BH239" i="41"/>
  <c r="BG239" i="41"/>
  <c r="BE239" i="41"/>
  <c r="BD239" i="41"/>
  <c r="BC239" i="41"/>
  <c r="BA239" i="41"/>
  <c r="AZ239" i="41"/>
  <c r="AY239" i="41"/>
  <c r="AW239" i="41"/>
  <c r="AV239" i="41"/>
  <c r="AU239" i="41"/>
  <c r="AS239" i="41"/>
  <c r="AR239" i="41"/>
  <c r="AQ239" i="41"/>
  <c r="AO239" i="41"/>
  <c r="AN239" i="41"/>
  <c r="AM239" i="41"/>
  <c r="AK239" i="41"/>
  <c r="AJ239" i="41"/>
  <c r="AI239" i="41"/>
  <c r="Q239" i="41"/>
  <c r="P239" i="41"/>
  <c r="O239" i="41"/>
  <c r="M239" i="41"/>
  <c r="L239" i="41"/>
  <c r="K239" i="41"/>
  <c r="BR238" i="41"/>
  <c r="N238" i="41"/>
  <c r="BR237" i="41"/>
  <c r="BN237" i="41"/>
  <c r="BF237" i="41"/>
  <c r="AL237" i="41"/>
  <c r="N237" i="41"/>
  <c r="BQ236" i="41"/>
  <c r="BP236" i="41"/>
  <c r="BO236" i="41"/>
  <c r="BM236" i="41"/>
  <c r="BL236" i="41"/>
  <c r="BK236" i="41"/>
  <c r="BI236" i="41"/>
  <c r="BH236" i="41"/>
  <c r="BG236" i="41"/>
  <c r="BE236" i="41"/>
  <c r="BD236" i="41"/>
  <c r="BC236" i="41"/>
  <c r="BA236" i="41"/>
  <c r="AZ236" i="41"/>
  <c r="AY236" i="41"/>
  <c r="AW236" i="41"/>
  <c r="AV236" i="41"/>
  <c r="AU236" i="41"/>
  <c r="AS236" i="41"/>
  <c r="AR236" i="41"/>
  <c r="AQ236" i="41"/>
  <c r="AP236" i="41"/>
  <c r="AO236" i="41"/>
  <c r="AN236" i="41"/>
  <c r="AM236" i="41"/>
  <c r="AK236" i="41"/>
  <c r="AJ236" i="41"/>
  <c r="AI236" i="41"/>
  <c r="AG236" i="41"/>
  <c r="AG229" i="41" s="1"/>
  <c r="AF236" i="41"/>
  <c r="AF229" i="41" s="1"/>
  <c r="AC236" i="41"/>
  <c r="AC229" i="41" s="1"/>
  <c r="AB236" i="41"/>
  <c r="AB229" i="41" s="1"/>
  <c r="AA236" i="41"/>
  <c r="AA229" i="41" s="1"/>
  <c r="Y236" i="41"/>
  <c r="Y229" i="41" s="1"/>
  <c r="X236" i="41"/>
  <c r="X229" i="41" s="1"/>
  <c r="W236" i="41"/>
  <c r="W229" i="41" s="1"/>
  <c r="Q236" i="41"/>
  <c r="P236" i="41"/>
  <c r="O236" i="41"/>
  <c r="M236" i="41"/>
  <c r="L236" i="41"/>
  <c r="K236" i="41"/>
  <c r="BR235" i="41"/>
  <c r="BN235" i="41"/>
  <c r="AL235" i="41"/>
  <c r="BR234" i="41"/>
  <c r="BN234" i="41"/>
  <c r="BF234" i="41"/>
  <c r="AT234" i="41"/>
  <c r="Z234" i="41"/>
  <c r="R234" i="41"/>
  <c r="N234" i="41"/>
  <c r="BR233" i="41"/>
  <c r="BN233" i="41"/>
  <c r="BF233" i="41"/>
  <c r="AL233" i="41"/>
  <c r="N233" i="41"/>
  <c r="BR232" i="41"/>
  <c r="N232" i="41"/>
  <c r="BR231" i="41"/>
  <c r="BF231" i="41"/>
  <c r="AT231" i="41"/>
  <c r="R231" i="41"/>
  <c r="N231" i="41"/>
  <c r="BR230" i="41"/>
  <c r="BN230" i="41"/>
  <c r="BF230" i="41"/>
  <c r="AT230" i="41"/>
  <c r="R230" i="41"/>
  <c r="N230" i="41"/>
  <c r="BJ229" i="41"/>
  <c r="BB229" i="41"/>
  <c r="AX229" i="41"/>
  <c r="AH229" i="41"/>
  <c r="AE229" i="41"/>
  <c r="AD229" i="41"/>
  <c r="V229" i="41"/>
  <c r="U229" i="41"/>
  <c r="T229" i="41"/>
  <c r="S229" i="41"/>
  <c r="BQ228" i="41"/>
  <c r="BP228" i="41"/>
  <c r="BO228" i="41"/>
  <c r="BM228" i="41"/>
  <c r="BL228" i="41"/>
  <c r="BK228" i="41"/>
  <c r="BI228" i="41"/>
  <c r="BH228" i="41"/>
  <c r="BG228" i="41"/>
  <c r="BE228" i="41"/>
  <c r="BD228" i="41"/>
  <c r="BC228" i="41"/>
  <c r="BA228" i="41"/>
  <c r="AZ228" i="41"/>
  <c r="AY228" i="41"/>
  <c r="AW228" i="41"/>
  <c r="AV228" i="41"/>
  <c r="AU228" i="41"/>
  <c r="AT228" i="41"/>
  <c r="AS228" i="41"/>
  <c r="AR228" i="41"/>
  <c r="AQ228" i="41"/>
  <c r="AP228" i="41"/>
  <c r="AO228" i="41"/>
  <c r="AN228" i="41"/>
  <c r="AM228" i="41"/>
  <c r="AK228" i="41"/>
  <c r="AJ228" i="41"/>
  <c r="AI228" i="41"/>
  <c r="Q228" i="41"/>
  <c r="P228" i="41"/>
  <c r="O228" i="41"/>
  <c r="M228" i="41"/>
  <c r="L228" i="41"/>
  <c r="K228" i="41"/>
  <c r="BR227" i="41"/>
  <c r="N227" i="41"/>
  <c r="BR226" i="41"/>
  <c r="BN226" i="41"/>
  <c r="AL226" i="41"/>
  <c r="N226" i="41"/>
  <c r="BQ225" i="41"/>
  <c r="BP225" i="41"/>
  <c r="BO225" i="41"/>
  <c r="BM225" i="41"/>
  <c r="BL225" i="41"/>
  <c r="BK225" i="41"/>
  <c r="BI225" i="41"/>
  <c r="BH225" i="41"/>
  <c r="BG225" i="41"/>
  <c r="BE225" i="41"/>
  <c r="BD225" i="41"/>
  <c r="BC225" i="41"/>
  <c r="BA225" i="41"/>
  <c r="AZ225" i="41"/>
  <c r="AY225" i="41"/>
  <c r="AW225" i="41"/>
  <c r="AV225" i="41"/>
  <c r="AU225" i="41"/>
  <c r="AS225" i="41"/>
  <c r="AR225" i="41"/>
  <c r="AQ225" i="41"/>
  <c r="AO225" i="41"/>
  <c r="AN225" i="41"/>
  <c r="AM225" i="41"/>
  <c r="AK225" i="41"/>
  <c r="AJ225" i="41"/>
  <c r="AI225" i="41"/>
  <c r="AG225" i="41"/>
  <c r="AG218" i="41" s="1"/>
  <c r="AF225" i="41"/>
  <c r="AF218" i="41" s="1"/>
  <c r="AE225" i="41"/>
  <c r="AE218" i="41" s="1"/>
  <c r="AC225" i="41"/>
  <c r="AC218" i="41" s="1"/>
  <c r="AB225" i="41"/>
  <c r="AB218" i="41" s="1"/>
  <c r="AA225" i="41"/>
  <c r="AA218" i="41" s="1"/>
  <c r="Y225" i="41"/>
  <c r="Y218" i="41" s="1"/>
  <c r="X225" i="41"/>
  <c r="X218" i="41" s="1"/>
  <c r="W225" i="41"/>
  <c r="W218" i="41" s="1"/>
  <c r="U225" i="41"/>
  <c r="U218" i="41" s="1"/>
  <c r="T225" i="41"/>
  <c r="T218" i="41" s="1"/>
  <c r="S225" i="41"/>
  <c r="S218" i="41" s="1"/>
  <c r="Q225" i="41"/>
  <c r="P225" i="41"/>
  <c r="O225" i="41"/>
  <c r="M225" i="41"/>
  <c r="L225" i="41"/>
  <c r="K225" i="41"/>
  <c r="BR224" i="41"/>
  <c r="BN224" i="41"/>
  <c r="BJ224" i="41"/>
  <c r="BF224" i="41"/>
  <c r="BB224" i="41"/>
  <c r="AX224" i="41"/>
  <c r="AP224" i="41"/>
  <c r="AL224" i="41"/>
  <c r="BR223" i="41"/>
  <c r="BN223" i="41"/>
  <c r="BF223" i="41"/>
  <c r="AX223" i="41"/>
  <c r="AT223" i="41"/>
  <c r="R223" i="41"/>
  <c r="N223" i="41"/>
  <c r="BR222" i="41"/>
  <c r="BN222" i="41"/>
  <c r="BJ222" i="41"/>
  <c r="BF222" i="41"/>
  <c r="BB222" i="41"/>
  <c r="AX222" i="41"/>
  <c r="AT222" i="41"/>
  <c r="AP222" i="41"/>
  <c r="AL222" i="41"/>
  <c r="AH222" i="41"/>
  <c r="AD222" i="41"/>
  <c r="Z222" i="41"/>
  <c r="V222" i="41"/>
  <c r="N222" i="41"/>
  <c r="BR221" i="41"/>
  <c r="N221" i="41"/>
  <c r="BR220" i="41"/>
  <c r="BF220" i="41"/>
  <c r="AT220" i="41"/>
  <c r="R220" i="41"/>
  <c r="N220" i="41"/>
  <c r="BR219" i="41"/>
  <c r="BN219" i="41"/>
  <c r="BF219" i="41"/>
  <c r="AT219" i="41"/>
  <c r="R219" i="41"/>
  <c r="N219" i="41"/>
  <c r="G995" i="29"/>
  <c r="G978" i="29"/>
  <c r="AT236" i="41" l="1"/>
  <c r="AI294" i="41"/>
  <c r="AT194" i="41"/>
  <c r="O294" i="41"/>
  <c r="BC294" i="41"/>
  <c r="BM240" i="41"/>
  <c r="BL229" i="41"/>
  <c r="AW240" i="41"/>
  <c r="L256" i="41"/>
  <c r="BO198" i="41"/>
  <c r="AI305" i="41"/>
  <c r="AP305" i="41"/>
  <c r="P305" i="41"/>
  <c r="W305" i="41"/>
  <c r="P229" i="41"/>
  <c r="AN229" i="41"/>
  <c r="AV229" i="41"/>
  <c r="BD229" i="41"/>
  <c r="AB267" i="41"/>
  <c r="AP267" i="41"/>
  <c r="AK229" i="41"/>
  <c r="AB294" i="41"/>
  <c r="AR198" i="41"/>
  <c r="BH198" i="41"/>
  <c r="BP198" i="41"/>
  <c r="AN198" i="41"/>
  <c r="BL198" i="41"/>
  <c r="AO294" i="41"/>
  <c r="X305" i="41"/>
  <c r="AW267" i="41"/>
  <c r="K294" i="41"/>
  <c r="R239" i="41"/>
  <c r="BF239" i="41"/>
  <c r="BE240" i="41"/>
  <c r="BK198" i="41"/>
  <c r="V323" i="41"/>
  <c r="AH323" i="41"/>
  <c r="AX323" i="41"/>
  <c r="N315" i="41"/>
  <c r="BE316" i="41"/>
  <c r="Z274" i="41"/>
  <c r="AY278" i="41"/>
  <c r="AE294" i="41"/>
  <c r="AN176" i="41"/>
  <c r="AK198" i="41"/>
  <c r="BI198" i="41"/>
  <c r="BQ198" i="41"/>
  <c r="AL323" i="41"/>
  <c r="BC316" i="41"/>
  <c r="AH305" i="41"/>
  <c r="BD316" i="41"/>
  <c r="O305" i="41"/>
  <c r="V305" i="41"/>
  <c r="AU218" i="41"/>
  <c r="BC218" i="41"/>
  <c r="Q305" i="41"/>
  <c r="AL315" i="41"/>
  <c r="Z301" i="41"/>
  <c r="AH301" i="41"/>
  <c r="AX301" i="41"/>
  <c r="BF301" i="41"/>
  <c r="K305" i="41"/>
  <c r="AA323" i="41"/>
  <c r="AA316" i="41" s="1"/>
  <c r="AE316" i="41"/>
  <c r="AK316" i="41"/>
  <c r="AO218" i="41"/>
  <c r="AE267" i="41"/>
  <c r="AK267" i="41"/>
  <c r="X294" i="41"/>
  <c r="AF316" i="41"/>
  <c r="Q267" i="41"/>
  <c r="X267" i="41"/>
  <c r="N312" i="41"/>
  <c r="BA218" i="41"/>
  <c r="BI218" i="41"/>
  <c r="AZ294" i="41"/>
  <c r="AJ305" i="41"/>
  <c r="AX305" i="41"/>
  <c r="BE305" i="41"/>
  <c r="N225" i="41"/>
  <c r="AL225" i="41"/>
  <c r="BJ225" i="41"/>
  <c r="BQ218" i="41"/>
  <c r="AP247" i="41"/>
  <c r="AN305" i="41"/>
  <c r="AU305" i="41"/>
  <c r="AI240" i="41"/>
  <c r="BG240" i="41"/>
  <c r="AN218" i="41"/>
  <c r="BL218" i="41"/>
  <c r="AV305" i="41"/>
  <c r="AM316" i="41"/>
  <c r="BP176" i="41"/>
  <c r="AY240" i="41"/>
  <c r="AR229" i="41"/>
  <c r="AZ229" i="41"/>
  <c r="BH229" i="41"/>
  <c r="BP229" i="41"/>
  <c r="AN256" i="41"/>
  <c r="AQ240" i="41"/>
  <c r="AI218" i="41"/>
  <c r="BH218" i="41"/>
  <c r="BP218" i="41"/>
  <c r="AF305" i="41"/>
  <c r="BQ176" i="41"/>
  <c r="AC267" i="41"/>
  <c r="AJ267" i="41"/>
  <c r="AQ267" i="41"/>
  <c r="AX267" i="41"/>
  <c r="AQ278" i="41"/>
  <c r="AW278" i="41"/>
  <c r="AM294" i="41"/>
  <c r="N304" i="41"/>
  <c r="BG176" i="41"/>
  <c r="BO176" i="41"/>
  <c r="BC229" i="41"/>
  <c r="AN240" i="41"/>
  <c r="P267" i="41"/>
  <c r="W267" i="41"/>
  <c r="AH267" i="41"/>
  <c r="AJ278" i="41"/>
  <c r="R315" i="41"/>
  <c r="BG229" i="41"/>
  <c r="Q294" i="41"/>
  <c r="AU176" i="41"/>
  <c r="AI198" i="41"/>
  <c r="BM198" i="41"/>
  <c r="BE218" i="41"/>
  <c r="BM218" i="41"/>
  <c r="AJ229" i="41"/>
  <c r="BR239" i="41"/>
  <c r="R277" i="41"/>
  <c r="AL277" i="41"/>
  <c r="AZ218" i="41"/>
  <c r="BB218" i="41" s="1"/>
  <c r="N236" i="41"/>
  <c r="AM240" i="41"/>
  <c r="BK240" i="41"/>
  <c r="AJ294" i="41"/>
  <c r="AL312" i="41"/>
  <c r="AR305" i="41"/>
  <c r="L176" i="41"/>
  <c r="BG218" i="41"/>
  <c r="AS218" i="41"/>
  <c r="AS240" i="41"/>
  <c r="BA240" i="41"/>
  <c r="BI240" i="41"/>
  <c r="AV256" i="41"/>
  <c r="K256" i="41"/>
  <c r="AG267" i="41"/>
  <c r="AL285" i="41"/>
  <c r="N301" i="41"/>
  <c r="AL301" i="41"/>
  <c r="Q176" i="41"/>
  <c r="AO176" i="41"/>
  <c r="AS187" i="41"/>
  <c r="BA187" i="41"/>
  <c r="BI187" i="41"/>
  <c r="BO218" i="41"/>
  <c r="V263" i="41"/>
  <c r="AM218" i="41"/>
  <c r="AM229" i="41"/>
  <c r="BK229" i="41"/>
  <c r="AO256" i="41"/>
  <c r="L267" i="41"/>
  <c r="T267" i="41"/>
  <c r="AM278" i="41"/>
  <c r="W294" i="41"/>
  <c r="BA294" i="41"/>
  <c r="AS176" i="41"/>
  <c r="N277" i="41"/>
  <c r="BC176" i="41"/>
  <c r="AD218" i="41"/>
  <c r="AH218" i="41"/>
  <c r="N228" i="41"/>
  <c r="AU256" i="41"/>
  <c r="S267" i="41"/>
  <c r="AF278" i="41"/>
  <c r="AL288" i="41"/>
  <c r="AR278" i="41"/>
  <c r="L305" i="41"/>
  <c r="AT315" i="41"/>
  <c r="BR183" i="41"/>
  <c r="AV187" i="41"/>
  <c r="BF194" i="41"/>
  <c r="AH263" i="41"/>
  <c r="AX263" i="41"/>
  <c r="AN267" i="41"/>
  <c r="AP285" i="41"/>
  <c r="P294" i="41"/>
  <c r="AC305" i="41"/>
  <c r="AD305" i="41" s="1"/>
  <c r="AR187" i="41"/>
  <c r="AZ187" i="41"/>
  <c r="BH187" i="41"/>
  <c r="BG187" i="41"/>
  <c r="AG316" i="41"/>
  <c r="AQ229" i="41"/>
  <c r="AY229" i="41"/>
  <c r="BO229" i="41"/>
  <c r="V240" i="41"/>
  <c r="AD247" i="41"/>
  <c r="AM267" i="41"/>
  <c r="AS267" i="41"/>
  <c r="AZ267" i="41"/>
  <c r="AT312" i="41"/>
  <c r="AZ176" i="41"/>
  <c r="BH176" i="41"/>
  <c r="L218" i="41"/>
  <c r="BE229" i="41"/>
  <c r="BM229" i="41"/>
  <c r="P256" i="41"/>
  <c r="W256" i="41"/>
  <c r="AI256" i="41"/>
  <c r="AW256" i="41"/>
  <c r="K267" i="41"/>
  <c r="S294" i="41"/>
  <c r="Y294" i="41"/>
  <c r="AK294" i="41"/>
  <c r="AO187" i="41"/>
  <c r="AU229" i="41"/>
  <c r="AO240" i="41"/>
  <c r="AJ240" i="41"/>
  <c r="U267" i="41"/>
  <c r="AW229" i="41"/>
  <c r="M218" i="41"/>
  <c r="M229" i="41"/>
  <c r="AE278" i="41"/>
  <c r="M294" i="41"/>
  <c r="AW294" i="41"/>
  <c r="AX294" i="41" s="1"/>
  <c r="V301" i="41"/>
  <c r="L294" i="41"/>
  <c r="AO305" i="41"/>
  <c r="BB315" i="41"/>
  <c r="AM176" i="41"/>
  <c r="BD176" i="41"/>
  <c r="AW187" i="41"/>
  <c r="BE187" i="41"/>
  <c r="AU240" i="41"/>
  <c r="BB247" i="41"/>
  <c r="BR247" i="41"/>
  <c r="BL240" i="41"/>
  <c r="R266" i="41"/>
  <c r="AT274" i="41"/>
  <c r="O267" i="41"/>
  <c r="V267" i="41"/>
  <c r="BB285" i="41"/>
  <c r="AD320" i="41"/>
  <c r="AB323" i="41"/>
  <c r="AB316" i="41" s="1"/>
  <c r="BL176" i="41"/>
  <c r="O229" i="41"/>
  <c r="AS229" i="41"/>
  <c r="BI229" i="41"/>
  <c r="BC240" i="41"/>
  <c r="R263" i="41"/>
  <c r="Y267" i="41"/>
  <c r="AU267" i="41"/>
  <c r="BA267" i="41"/>
  <c r="AG294" i="41"/>
  <c r="BF183" i="41"/>
  <c r="AU198" i="41"/>
  <c r="K218" i="41"/>
  <c r="AK218" i="41"/>
  <c r="AR218" i="41"/>
  <c r="AV278" i="41"/>
  <c r="Z312" i="41"/>
  <c r="T316" i="41"/>
  <c r="K176" i="41"/>
  <c r="AQ176" i="41"/>
  <c r="AM187" i="41"/>
  <c r="AC240" i="41"/>
  <c r="AD240" i="41" s="1"/>
  <c r="AZ240" i="41"/>
  <c r="AD274" i="41"/>
  <c r="AN278" i="41"/>
  <c r="AT278" i="41"/>
  <c r="U316" i="41"/>
  <c r="AI316" i="41"/>
  <c r="AN187" i="41"/>
  <c r="AT263" i="41"/>
  <c r="AK278" i="41"/>
  <c r="AD285" i="41"/>
  <c r="AD278" i="41" s="1"/>
  <c r="AJ316" i="41"/>
  <c r="AL326" i="41"/>
  <c r="AY187" i="41"/>
  <c r="AZ278" i="41"/>
  <c r="O218" i="41"/>
  <c r="BA229" i="41"/>
  <c r="BR236" i="41"/>
  <c r="AH247" i="41"/>
  <c r="AV240" i="41"/>
  <c r="Q256" i="41"/>
  <c r="S256" i="41"/>
  <c r="Y256" i="41"/>
  <c r="AE256" i="41"/>
  <c r="AK256" i="41"/>
  <c r="AQ256" i="41"/>
  <c r="N274" i="41"/>
  <c r="AO267" i="41"/>
  <c r="AI278" i="41"/>
  <c r="AO278" i="41"/>
  <c r="AU278" i="41"/>
  <c r="AD301" i="41"/>
  <c r="AY294" i="41"/>
  <c r="AN294" i="41"/>
  <c r="BB322" i="41"/>
  <c r="AP323" i="41"/>
  <c r="AV316" i="41"/>
  <c r="AX316" i="41" s="1"/>
  <c r="AI176" i="41"/>
  <c r="BN183" i="41"/>
  <c r="BF186" i="41"/>
  <c r="AD205" i="41"/>
  <c r="BB205" i="41"/>
  <c r="V218" i="41"/>
  <c r="P218" i="41"/>
  <c r="BN239" i="41"/>
  <c r="N247" i="41"/>
  <c r="BD240" i="41"/>
  <c r="AD263" i="41"/>
  <c r="T256" i="41"/>
  <c r="AF256" i="41"/>
  <c r="AR256" i="41"/>
  <c r="AI267" i="41"/>
  <c r="AV267" i="41"/>
  <c r="T278" i="41"/>
  <c r="V278" i="41" s="1"/>
  <c r="AH285" i="41"/>
  <c r="AT301" i="41"/>
  <c r="BB304" i="41"/>
  <c r="BC305" i="41"/>
  <c r="AJ176" i="41"/>
  <c r="N186" i="41"/>
  <c r="AL186" i="41"/>
  <c r="AM198" i="41"/>
  <c r="BC198" i="41"/>
  <c r="AZ316" i="41"/>
  <c r="Q218" i="41"/>
  <c r="BQ229" i="41"/>
  <c r="AJ256" i="41"/>
  <c r="M256" i="41"/>
  <c r="U256" i="41"/>
  <c r="AA256" i="41"/>
  <c r="AG256" i="41"/>
  <c r="AM256" i="41"/>
  <c r="AS256" i="41"/>
  <c r="AF267" i="41"/>
  <c r="AR267" i="41"/>
  <c r="AY267" i="41"/>
  <c r="AZ305" i="41"/>
  <c r="BA305" i="41"/>
  <c r="AW305" i="41"/>
  <c r="N183" i="41"/>
  <c r="AD183" i="41"/>
  <c r="AL183" i="41"/>
  <c r="N198" i="41"/>
  <c r="AH198" i="41"/>
  <c r="AV198" i="41"/>
  <c r="BD198" i="41"/>
  <c r="AV218" i="41"/>
  <c r="BD218" i="41"/>
  <c r="Z236" i="41"/>
  <c r="Z229" i="41" s="1"/>
  <c r="BF236" i="41"/>
  <c r="BN236" i="41"/>
  <c r="L229" i="41"/>
  <c r="AH240" i="41"/>
  <c r="BO240" i="41"/>
  <c r="AL250" i="41"/>
  <c r="AL263" i="41"/>
  <c r="O256" i="41"/>
  <c r="BB277" i="41"/>
  <c r="AX285" i="41"/>
  <c r="BD294" i="41"/>
  <c r="S305" i="41"/>
  <c r="Y305" i="41"/>
  <c r="AE305" i="41"/>
  <c r="AK305" i="41"/>
  <c r="AQ305" i="41"/>
  <c r="BF316" i="41"/>
  <c r="AP205" i="41"/>
  <c r="AW198" i="41"/>
  <c r="BE198" i="41"/>
  <c r="AZ198" i="41"/>
  <c r="Z225" i="41"/>
  <c r="AX225" i="41"/>
  <c r="AJ218" i="41"/>
  <c r="AQ218" i="41"/>
  <c r="AW218" i="41"/>
  <c r="AL239" i="41"/>
  <c r="BH240" i="41"/>
  <c r="X256" i="41"/>
  <c r="AA267" i="41"/>
  <c r="AG278" i="41"/>
  <c r="AS278" i="41"/>
  <c r="AA294" i="41"/>
  <c r="T294" i="41"/>
  <c r="AF294" i="41"/>
  <c r="AR294" i="41"/>
  <c r="BE294" i="41"/>
  <c r="M305" i="41"/>
  <c r="BF305" i="41"/>
  <c r="AO316" i="41"/>
  <c r="S316" i="41"/>
  <c r="AN316" i="41"/>
  <c r="AT316" i="41"/>
  <c r="AV176" i="41"/>
  <c r="BK176" i="41"/>
  <c r="AU187" i="41"/>
  <c r="AQ198" i="41"/>
  <c r="AY198" i="41"/>
  <c r="BG198" i="41"/>
  <c r="BB263" i="41"/>
  <c r="AY256" i="41"/>
  <c r="AZ256" i="41"/>
  <c r="BA256" i="41"/>
  <c r="BB266" i="41"/>
  <c r="BR197" i="41"/>
  <c r="BR187" i="41"/>
  <c r="BM176" i="41"/>
  <c r="BJ183" i="41"/>
  <c r="BF197" i="41"/>
  <c r="BC187" i="41"/>
  <c r="BD187" i="41"/>
  <c r="BA198" i="41"/>
  <c r="AY176" i="41"/>
  <c r="BB183" i="41"/>
  <c r="BA176" i="41"/>
  <c r="AX183" i="41"/>
  <c r="AT183" i="41"/>
  <c r="AR176" i="41"/>
  <c r="AQ187" i="41"/>
  <c r="AS198" i="41"/>
  <c r="AP183" i="41"/>
  <c r="AO198" i="41"/>
  <c r="AL208" i="41"/>
  <c r="AJ198" i="41"/>
  <c r="AI187" i="41"/>
  <c r="AJ187" i="41"/>
  <c r="AK187" i="41"/>
  <c r="AH183" i="41"/>
  <c r="AH176" i="41"/>
  <c r="AC198" i="41"/>
  <c r="AD198" i="41" s="1"/>
  <c r="AC176" i="41"/>
  <c r="AD176" i="41" s="1"/>
  <c r="Z194" i="41"/>
  <c r="Z187" i="41" s="1"/>
  <c r="Z183" i="41"/>
  <c r="V183" i="41"/>
  <c r="V176" i="41"/>
  <c r="R187" i="41"/>
  <c r="P176" i="41"/>
  <c r="R186" i="41"/>
  <c r="O176" i="41"/>
  <c r="R183" i="41"/>
  <c r="K187" i="41"/>
  <c r="M187" i="41"/>
  <c r="N197" i="41"/>
  <c r="L187" i="41"/>
  <c r="Z198" i="41"/>
  <c r="M176" i="41"/>
  <c r="Y176" i="41"/>
  <c r="Z176" i="41" s="1"/>
  <c r="AK176" i="41"/>
  <c r="AW176" i="41"/>
  <c r="BI176" i="41"/>
  <c r="AP197" i="41"/>
  <c r="AP187" i="41" s="1"/>
  <c r="BR205" i="41"/>
  <c r="N205" i="41"/>
  <c r="Z205" i="41"/>
  <c r="AL205" i="41"/>
  <c r="AX205" i="41"/>
  <c r="BJ205" i="41"/>
  <c r="AL194" i="41"/>
  <c r="AH205" i="41"/>
  <c r="AT205" i="41"/>
  <c r="BF205" i="41"/>
  <c r="BE176" i="41"/>
  <c r="N194" i="41"/>
  <c r="AL197" i="41"/>
  <c r="BP240" i="41"/>
  <c r="AP263" i="41"/>
  <c r="R274" i="41"/>
  <c r="AL274" i="41"/>
  <c r="V285" i="41"/>
  <c r="AC294" i="41"/>
  <c r="AS294" i="41"/>
  <c r="R301" i="41"/>
  <c r="T305" i="41"/>
  <c r="AG305" i="41"/>
  <c r="AM305" i="41"/>
  <c r="AS305" i="41"/>
  <c r="AY305" i="41"/>
  <c r="AL236" i="41"/>
  <c r="V247" i="41"/>
  <c r="Z218" i="41"/>
  <c r="K229" i="41"/>
  <c r="N239" i="41"/>
  <c r="BJ247" i="41"/>
  <c r="AB256" i="41"/>
  <c r="AD256" i="41" s="1"/>
  <c r="U305" i="41"/>
  <c r="AA305" i="41"/>
  <c r="BA323" i="41"/>
  <c r="R225" i="41"/>
  <c r="AT225" i="41"/>
  <c r="Q229" i="41"/>
  <c r="R236" i="41"/>
  <c r="AH225" i="41"/>
  <c r="AP225" i="41"/>
  <c r="BK218" i="41"/>
  <c r="BR225" i="41"/>
  <c r="AL228" i="41"/>
  <c r="BF228" i="41"/>
  <c r="AK240" i="41"/>
  <c r="AX247" i="41"/>
  <c r="BB312" i="41"/>
  <c r="AD322" i="41"/>
  <c r="AO229" i="41"/>
  <c r="Z240" i="41"/>
  <c r="AL247" i="41"/>
  <c r="AR240" i="41"/>
  <c r="BF247" i="41"/>
  <c r="Z263" i="41"/>
  <c r="M267" i="41"/>
  <c r="AT277" i="41"/>
  <c r="BA278" i="41"/>
  <c r="BB288" i="41"/>
  <c r="BB301" i="41"/>
  <c r="R304" i="41"/>
  <c r="AD312" i="41"/>
  <c r="BB225" i="41"/>
  <c r="V225" i="41"/>
  <c r="AD225" i="41"/>
  <c r="AY218" i="41"/>
  <c r="BF225" i="41"/>
  <c r="BN225" i="41"/>
  <c r="R228" i="41"/>
  <c r="AI229" i="41"/>
  <c r="AP239" i="41"/>
  <c r="AP229" i="41" s="1"/>
  <c r="BQ240" i="41"/>
  <c r="N240" i="41"/>
  <c r="Z247" i="41"/>
  <c r="AT247" i="41"/>
  <c r="N263" i="41"/>
  <c r="N266" i="41"/>
  <c r="BB274" i="41"/>
  <c r="U294" i="41"/>
  <c r="AP301" i="41"/>
  <c r="R312" i="41"/>
  <c r="BD305" i="41"/>
  <c r="AC323" i="41"/>
  <c r="AC316" i="41" s="1"/>
  <c r="G856" i="29"/>
  <c r="BR176" i="41" l="1"/>
  <c r="Z305" i="41"/>
  <c r="AX240" i="41"/>
  <c r="AL229" i="41"/>
  <c r="AL187" i="41"/>
  <c r="AL278" i="41"/>
  <c r="N256" i="41"/>
  <c r="AL198" i="41"/>
  <c r="BN229" i="41"/>
  <c r="AL316" i="41"/>
  <c r="BR198" i="41"/>
  <c r="R229" i="41"/>
  <c r="BJ198" i="41"/>
  <c r="AT198" i="41"/>
  <c r="BF229" i="41"/>
  <c r="BB294" i="41"/>
  <c r="BF240" i="41"/>
  <c r="AH316" i="41"/>
  <c r="R294" i="41"/>
  <c r="AD294" i="41"/>
  <c r="AP294" i="41"/>
  <c r="R305" i="41"/>
  <c r="AD267" i="41"/>
  <c r="BJ176" i="41"/>
  <c r="AP198" i="41"/>
  <c r="BR229" i="41"/>
  <c r="AL305" i="41"/>
  <c r="BB176" i="41"/>
  <c r="AT176" i="41"/>
  <c r="R267" i="41"/>
  <c r="BJ218" i="41"/>
  <c r="N305" i="41"/>
  <c r="AP256" i="41"/>
  <c r="AT294" i="41"/>
  <c r="AH294" i="41"/>
  <c r="AL267" i="41"/>
  <c r="AP218" i="41"/>
  <c r="BR218" i="41"/>
  <c r="BB278" i="41"/>
  <c r="BJ240" i="41"/>
  <c r="AP176" i="41"/>
  <c r="Z267" i="41"/>
  <c r="BN218" i="41"/>
  <c r="AX278" i="41"/>
  <c r="Z256" i="41"/>
  <c r="BF218" i="41"/>
  <c r="R218" i="41"/>
  <c r="Z294" i="41"/>
  <c r="AH278" i="41"/>
  <c r="BB267" i="41"/>
  <c r="N218" i="41"/>
  <c r="BF187" i="41"/>
  <c r="AL176" i="41"/>
  <c r="AT218" i="41"/>
  <c r="AP240" i="41"/>
  <c r="AT229" i="41"/>
  <c r="AT187" i="41"/>
  <c r="AT305" i="41"/>
  <c r="AX218" i="41"/>
  <c r="AT267" i="41"/>
  <c r="BB240" i="41"/>
  <c r="R176" i="41"/>
  <c r="AX256" i="41"/>
  <c r="AL294" i="41"/>
  <c r="N267" i="41"/>
  <c r="AL240" i="41"/>
  <c r="N176" i="41"/>
  <c r="AP316" i="41"/>
  <c r="AT240" i="41"/>
  <c r="N229" i="41"/>
  <c r="AL218" i="41"/>
  <c r="BN176" i="41"/>
  <c r="BF176" i="41"/>
  <c r="R256" i="41"/>
  <c r="AX176" i="41"/>
  <c r="AP278" i="41"/>
  <c r="AL256" i="41"/>
  <c r="N294" i="41"/>
  <c r="N187" i="41"/>
  <c r="V316" i="41"/>
  <c r="AD323" i="41"/>
  <c r="AD316" i="41" s="1"/>
  <c r="BB256" i="41"/>
  <c r="BF198" i="41"/>
  <c r="AX198" i="41"/>
  <c r="BB198" i="41"/>
  <c r="BB305" i="41"/>
  <c r="AT256" i="41"/>
  <c r="V294" i="41"/>
  <c r="BF294" i="41"/>
  <c r="AH256" i="41"/>
  <c r="V256" i="41"/>
  <c r="BR240" i="41"/>
  <c r="BB323" i="41"/>
  <c r="BB316" i="41" s="1"/>
  <c r="BA316" i="41"/>
  <c r="G1077" i="29"/>
  <c r="G1076" i="29"/>
  <c r="AV134" i="33" l="1"/>
  <c r="AX157" i="33"/>
  <c r="AW157" i="33"/>
  <c r="AV157" i="33"/>
  <c r="W154" i="33"/>
  <c r="W156" i="33"/>
  <c r="W157" i="33"/>
  <c r="AX146" i="33"/>
  <c r="AW146" i="33"/>
  <c r="AV146" i="33"/>
  <c r="AX179" i="33"/>
  <c r="AX171" i="33"/>
  <c r="AX168" i="33"/>
  <c r="AX167" i="33"/>
  <c r="AX165" i="33"/>
  <c r="AX164" i="33"/>
  <c r="AX160" i="33"/>
  <c r="AX156" i="33"/>
  <c r="AX154" i="33"/>
  <c r="AX153" i="33"/>
  <c r="AX149" i="33"/>
  <c r="AX145" i="33"/>
  <c r="AX143" i="33"/>
  <c r="AX142" i="33"/>
  <c r="AX134" i="33"/>
  <c r="AX133" i="33"/>
  <c r="AX131" i="33"/>
  <c r="AX130" i="33"/>
  <c r="AX129" i="33"/>
  <c r="AX128" i="33"/>
  <c r="AX127" i="33"/>
  <c r="AX126" i="33"/>
  <c r="AX91" i="33"/>
  <c r="AX88" i="33"/>
  <c r="AX87" i="33"/>
  <c r="AX86" i="33"/>
  <c r="AX85" i="33"/>
  <c r="AX84" i="33"/>
  <c r="AX78" i="33"/>
  <c r="AX77" i="33"/>
  <c r="AX75" i="33"/>
  <c r="AX74" i="33"/>
  <c r="AX73" i="33"/>
  <c r="AX72" i="33"/>
  <c r="AX71" i="33"/>
  <c r="AX70" i="33"/>
  <c r="AX64" i="33"/>
  <c r="AX63" i="33"/>
  <c r="AX61" i="33"/>
  <c r="AX60" i="33"/>
  <c r="AX59" i="33"/>
  <c r="AX58" i="33"/>
  <c r="AX57" i="33"/>
  <c r="AX56" i="33"/>
  <c r="AX117" i="33"/>
  <c r="AX115" i="33"/>
  <c r="AX114" i="33"/>
  <c r="AX113" i="33"/>
  <c r="AX112" i="33"/>
  <c r="AX111" i="33"/>
  <c r="AX110" i="33"/>
  <c r="AX103" i="33"/>
  <c r="AX102" i="33"/>
  <c r="AX99" i="33"/>
  <c r="AX98" i="33"/>
  <c r="AX97" i="33"/>
  <c r="AX96" i="33"/>
  <c r="AX95" i="33"/>
  <c r="AX48" i="33"/>
  <c r="AX47" i="33"/>
  <c r="AX45" i="33"/>
  <c r="AX44" i="33"/>
  <c r="AX43" i="33"/>
  <c r="AX42" i="33"/>
  <c r="AX41" i="33"/>
  <c r="AX40" i="33"/>
  <c r="AW179" i="33"/>
  <c r="AW171" i="33"/>
  <c r="AW168" i="33"/>
  <c r="AW167" i="33"/>
  <c r="AW165" i="33"/>
  <c r="AW164" i="33"/>
  <c r="AW160" i="33"/>
  <c r="AW156" i="33"/>
  <c r="AW154" i="33"/>
  <c r="AW153" i="33"/>
  <c r="AW149" i="33"/>
  <c r="AW145" i="33"/>
  <c r="AW143" i="33"/>
  <c r="AW142" i="33"/>
  <c r="AW134" i="33"/>
  <c r="AW133" i="33"/>
  <c r="AW131" i="33"/>
  <c r="AW130" i="33"/>
  <c r="AW129" i="33"/>
  <c r="AW128" i="33"/>
  <c r="AW127" i="33"/>
  <c r="AW126" i="33"/>
  <c r="AW91" i="33"/>
  <c r="AW88" i="33"/>
  <c r="AW87" i="33"/>
  <c r="AW86" i="33"/>
  <c r="AW85" i="33"/>
  <c r="AW84" i="33"/>
  <c r="AW78" i="33"/>
  <c r="AW77" i="33"/>
  <c r="AW75" i="33"/>
  <c r="AW74" i="33"/>
  <c r="AW73" i="33"/>
  <c r="AW72" i="33"/>
  <c r="AW71" i="33"/>
  <c r="AW70" i="33"/>
  <c r="AW64" i="33"/>
  <c r="AW63" i="33"/>
  <c r="AW61" i="33"/>
  <c r="AW60" i="33"/>
  <c r="AW59" i="33"/>
  <c r="AW58" i="33"/>
  <c r="AW57" i="33"/>
  <c r="AW56" i="33"/>
  <c r="AW117" i="33"/>
  <c r="AW115" i="33"/>
  <c r="AW114" i="33"/>
  <c r="AW113" i="33"/>
  <c r="AW112" i="33"/>
  <c r="AW111" i="33"/>
  <c r="AW110" i="33"/>
  <c r="AW103" i="33"/>
  <c r="AW102" i="33"/>
  <c r="AW99" i="33"/>
  <c r="AW98" i="33"/>
  <c r="AW97" i="33"/>
  <c r="AW96" i="33"/>
  <c r="AW95" i="33"/>
  <c r="AW48" i="33"/>
  <c r="AW47" i="33"/>
  <c r="AW45" i="33"/>
  <c r="AW44" i="33"/>
  <c r="AW43" i="33"/>
  <c r="AW42" i="33"/>
  <c r="AW41" i="33"/>
  <c r="AW40" i="33"/>
  <c r="AX10" i="33"/>
  <c r="AX17" i="33"/>
  <c r="AX19" i="33"/>
  <c r="AX12" i="33"/>
  <c r="AX14" i="33"/>
  <c r="AX15" i="33"/>
  <c r="AX24" i="33"/>
  <c r="AX25" i="33"/>
  <c r="AX26" i="33"/>
  <c r="AW10" i="33"/>
  <c r="AW17" i="33"/>
  <c r="AW19" i="33"/>
  <c r="AW12" i="33"/>
  <c r="AW14" i="33"/>
  <c r="AW15" i="33"/>
  <c r="AW24" i="33"/>
  <c r="AW25" i="33"/>
  <c r="AW26" i="33"/>
  <c r="AV179" i="33"/>
  <c r="AV171" i="33"/>
  <c r="AV168" i="33"/>
  <c r="AV167" i="33"/>
  <c r="AV165" i="33"/>
  <c r="AV164" i="33"/>
  <c r="AV160" i="33"/>
  <c r="AV156" i="33"/>
  <c r="AV154" i="33"/>
  <c r="AV153" i="33"/>
  <c r="AV149" i="33"/>
  <c r="AV145" i="33"/>
  <c r="AV143" i="33"/>
  <c r="AV142" i="33"/>
  <c r="AV133" i="33"/>
  <c r="AV130" i="33"/>
  <c r="AV129" i="33"/>
  <c r="AV128" i="33"/>
  <c r="AV127" i="33"/>
  <c r="AV126" i="33"/>
  <c r="AV91" i="33"/>
  <c r="AV88" i="33"/>
  <c r="AV87" i="33"/>
  <c r="AV86" i="33"/>
  <c r="AV85" i="33"/>
  <c r="AV84" i="33"/>
  <c r="AV78" i="33"/>
  <c r="AV77" i="33"/>
  <c r="AV75" i="33"/>
  <c r="AV74" i="33"/>
  <c r="AV73" i="33"/>
  <c r="AV72" i="33"/>
  <c r="AV71" i="33"/>
  <c r="AV70" i="33"/>
  <c r="AV64" i="33"/>
  <c r="AV63" i="33"/>
  <c r="AV61" i="33"/>
  <c r="AV60" i="33"/>
  <c r="AV59" i="33"/>
  <c r="AV58" i="33"/>
  <c r="AV57" i="33"/>
  <c r="AV56" i="33"/>
  <c r="AV117" i="33"/>
  <c r="AV115" i="33"/>
  <c r="AV114" i="33"/>
  <c r="AV113" i="33"/>
  <c r="AV112" i="33"/>
  <c r="AV111" i="33"/>
  <c r="AV110" i="33"/>
  <c r="AV103" i="33"/>
  <c r="AV102" i="33"/>
  <c r="AV99" i="33"/>
  <c r="AV98" i="33"/>
  <c r="AV97" i="33"/>
  <c r="AV96" i="33"/>
  <c r="AV95" i="33"/>
  <c r="AV48" i="33"/>
  <c r="AV47" i="33"/>
  <c r="AV45" i="33"/>
  <c r="AV44" i="33"/>
  <c r="AV43" i="33"/>
  <c r="AV42" i="33"/>
  <c r="AV41" i="33"/>
  <c r="AV40" i="33"/>
  <c r="AV10" i="33"/>
  <c r="AV17" i="33"/>
  <c r="AV19" i="33"/>
  <c r="AV12" i="33"/>
  <c r="AV14" i="33"/>
  <c r="AV15" i="33"/>
  <c r="AV24" i="33"/>
  <c r="AV25" i="33"/>
  <c r="AV26" i="33"/>
  <c r="W17" i="33" l="1"/>
  <c r="W19" i="33"/>
  <c r="W12" i="33"/>
  <c r="W14" i="33"/>
  <c r="W15" i="33"/>
  <c r="U46" i="33"/>
  <c r="AT46" i="33" s="1"/>
  <c r="V46" i="33"/>
  <c r="AU46" i="33" s="1"/>
  <c r="U49" i="33"/>
  <c r="AT49" i="33" s="1"/>
  <c r="V49" i="33"/>
  <c r="AU49" i="33" s="1"/>
  <c r="V181" i="33"/>
  <c r="AU181" i="33" s="1"/>
  <c r="U181" i="33"/>
  <c r="AT181" i="33" s="1"/>
  <c r="T181" i="33"/>
  <c r="AS181" i="33" s="1"/>
  <c r="V173" i="33"/>
  <c r="AU173" i="33" s="1"/>
  <c r="U173" i="33"/>
  <c r="AT173" i="33" s="1"/>
  <c r="T173" i="33"/>
  <c r="AS173" i="33" s="1"/>
  <c r="W171" i="33"/>
  <c r="V170" i="33"/>
  <c r="AU170" i="33" s="1"/>
  <c r="U170" i="33"/>
  <c r="AT170" i="33" s="1"/>
  <c r="T170" i="33"/>
  <c r="AS170" i="33" s="1"/>
  <c r="W168" i="33"/>
  <c r="W167" i="33"/>
  <c r="W165" i="33"/>
  <c r="W164" i="33"/>
  <c r="V162" i="33"/>
  <c r="U162" i="33"/>
  <c r="AT162" i="33" s="1"/>
  <c r="T162" i="33"/>
  <c r="AS162" i="33" s="1"/>
  <c r="W160" i="33"/>
  <c r="V159" i="33"/>
  <c r="AU159" i="33" s="1"/>
  <c r="U159" i="33"/>
  <c r="AT159" i="33" s="1"/>
  <c r="T159" i="33"/>
  <c r="AS159" i="33" s="1"/>
  <c r="W153" i="33"/>
  <c r="V151" i="33"/>
  <c r="U151" i="33"/>
  <c r="AT151" i="33" s="1"/>
  <c r="T151" i="33"/>
  <c r="AS151" i="33" s="1"/>
  <c r="W149" i="33"/>
  <c r="V148" i="33"/>
  <c r="AU148" i="33" s="1"/>
  <c r="U148" i="33"/>
  <c r="AT148" i="33" s="1"/>
  <c r="T148" i="33"/>
  <c r="AS148" i="33" s="1"/>
  <c r="W146" i="33"/>
  <c r="W143" i="33"/>
  <c r="W142" i="33"/>
  <c r="V135" i="33"/>
  <c r="AU135" i="33" s="1"/>
  <c r="U135" i="33"/>
  <c r="AT135" i="33" s="1"/>
  <c r="T135" i="33"/>
  <c r="AS135" i="33" s="1"/>
  <c r="W134" i="33"/>
  <c r="W133" i="33"/>
  <c r="V132" i="33"/>
  <c r="AU132" i="33" s="1"/>
  <c r="U132" i="33"/>
  <c r="AT132" i="33" s="1"/>
  <c r="T132" i="33"/>
  <c r="AS132" i="33" s="1"/>
  <c r="W131" i="33"/>
  <c r="W130" i="33"/>
  <c r="W129" i="33"/>
  <c r="W128" i="33"/>
  <c r="W127" i="33"/>
  <c r="W126" i="33"/>
  <c r="V93" i="33"/>
  <c r="AU93" i="33" s="1"/>
  <c r="U93" i="33"/>
  <c r="AT93" i="33" s="1"/>
  <c r="T93" i="33"/>
  <c r="AS93" i="33" s="1"/>
  <c r="W91" i="33"/>
  <c r="V90" i="33"/>
  <c r="AU90" i="33" s="1"/>
  <c r="U90" i="33"/>
  <c r="AT90" i="33" s="1"/>
  <c r="T90" i="33"/>
  <c r="AS90" i="33" s="1"/>
  <c r="W88" i="33"/>
  <c r="W87" i="33"/>
  <c r="W86" i="33"/>
  <c r="W85" i="33"/>
  <c r="W84" i="33"/>
  <c r="V79" i="33"/>
  <c r="AU79" i="33" s="1"/>
  <c r="U79" i="33"/>
  <c r="AT79" i="33" s="1"/>
  <c r="T79" i="33"/>
  <c r="AS79" i="33" s="1"/>
  <c r="W78" i="33"/>
  <c r="W77" i="33"/>
  <c r="V76" i="33"/>
  <c r="AU76" i="33" s="1"/>
  <c r="U76" i="33"/>
  <c r="AT76" i="33" s="1"/>
  <c r="T76" i="33"/>
  <c r="AS76" i="33" s="1"/>
  <c r="W75" i="33"/>
  <c r="W74" i="33"/>
  <c r="W73" i="33"/>
  <c r="W72" i="33"/>
  <c r="W71" i="33"/>
  <c r="W70" i="33"/>
  <c r="V65" i="33"/>
  <c r="AU65" i="33" s="1"/>
  <c r="U65" i="33"/>
  <c r="AT65" i="33" s="1"/>
  <c r="T65" i="33"/>
  <c r="AS65" i="33" s="1"/>
  <c r="W64" i="33"/>
  <c r="W63" i="33"/>
  <c r="V62" i="33"/>
  <c r="AU62" i="33" s="1"/>
  <c r="U62" i="33"/>
  <c r="AT62" i="33" s="1"/>
  <c r="T62" i="33"/>
  <c r="AS62" i="33" s="1"/>
  <c r="W61" i="33"/>
  <c r="W60" i="33"/>
  <c r="W59" i="33"/>
  <c r="W58" i="33"/>
  <c r="W57" i="33"/>
  <c r="W56" i="33"/>
  <c r="V119" i="33"/>
  <c r="AU119" i="33" s="1"/>
  <c r="U119" i="33"/>
  <c r="AT119" i="33" s="1"/>
  <c r="T119" i="33"/>
  <c r="AS119" i="33" s="1"/>
  <c r="W117" i="33"/>
  <c r="V116" i="33"/>
  <c r="AU116" i="33" s="1"/>
  <c r="U116" i="33"/>
  <c r="AT116" i="33" s="1"/>
  <c r="T116" i="33"/>
  <c r="AS116" i="33" s="1"/>
  <c r="W115" i="33"/>
  <c r="W114" i="33"/>
  <c r="W113" i="33"/>
  <c r="W112" i="33"/>
  <c r="W111" i="33"/>
  <c r="W110" i="33"/>
  <c r="V104" i="33"/>
  <c r="AU104" i="33" s="1"/>
  <c r="U104" i="33"/>
  <c r="AT104" i="33" s="1"/>
  <c r="T104" i="33"/>
  <c r="AS104" i="33" s="1"/>
  <c r="W103" i="33"/>
  <c r="W102" i="33"/>
  <c r="V101" i="33"/>
  <c r="AU101" i="33" s="1"/>
  <c r="U101" i="33"/>
  <c r="AT101" i="33" s="1"/>
  <c r="T101" i="33"/>
  <c r="AS101" i="33" s="1"/>
  <c r="W99" i="33"/>
  <c r="W98" i="33"/>
  <c r="W97" i="33"/>
  <c r="W96" i="33"/>
  <c r="W95" i="33"/>
  <c r="T49" i="33"/>
  <c r="AS49" i="33" s="1"/>
  <c r="W48" i="33"/>
  <c r="W47" i="33"/>
  <c r="T46" i="33"/>
  <c r="AS46" i="33" s="1"/>
  <c r="W45" i="33"/>
  <c r="W44" i="33"/>
  <c r="W43" i="33"/>
  <c r="W42" i="33"/>
  <c r="W41" i="33"/>
  <c r="W40" i="33"/>
  <c r="W26" i="33"/>
  <c r="W25" i="33"/>
  <c r="W24" i="33"/>
  <c r="V23" i="33"/>
  <c r="AU23" i="33" s="1"/>
  <c r="U23" i="33"/>
  <c r="AT23" i="33" s="1"/>
  <c r="T23" i="33"/>
  <c r="AS23" i="33" s="1"/>
  <c r="W10" i="33"/>
  <c r="V9" i="33"/>
  <c r="AU9" i="33" s="1"/>
  <c r="U9" i="33"/>
  <c r="AT9" i="33" s="1"/>
  <c r="T9" i="33"/>
  <c r="AS9" i="33" s="1"/>
  <c r="D215" i="40"/>
  <c r="L215" i="40" s="1"/>
  <c r="E215" i="40"/>
  <c r="E212" i="40" s="1"/>
  <c r="C215" i="40"/>
  <c r="K215" i="40" s="1"/>
  <c r="D192" i="40"/>
  <c r="L192" i="40" s="1"/>
  <c r="E192" i="40"/>
  <c r="C192" i="40"/>
  <c r="K192" i="40" s="1"/>
  <c r="M217" i="40"/>
  <c r="L217" i="40"/>
  <c r="K217" i="40"/>
  <c r="F217" i="40"/>
  <c r="M216" i="40"/>
  <c r="L216" i="40"/>
  <c r="K216" i="40"/>
  <c r="F216" i="40"/>
  <c r="M214" i="40"/>
  <c r="L214" i="40"/>
  <c r="M213" i="40"/>
  <c r="L213" i="40"/>
  <c r="M211" i="40"/>
  <c r="L211" i="40"/>
  <c r="K211" i="40"/>
  <c r="F211" i="40"/>
  <c r="M209" i="40"/>
  <c r="L209" i="40"/>
  <c r="K209" i="40"/>
  <c r="F209" i="40"/>
  <c r="M207" i="40"/>
  <c r="L207" i="40"/>
  <c r="K207" i="40"/>
  <c r="F207" i="40"/>
  <c r="M206" i="40"/>
  <c r="L206" i="40"/>
  <c r="K206" i="40"/>
  <c r="F206" i="40"/>
  <c r="M205" i="40"/>
  <c r="L205" i="40"/>
  <c r="K205" i="40"/>
  <c r="F205" i="40"/>
  <c r="M204" i="40"/>
  <c r="L204" i="40"/>
  <c r="K204" i="40"/>
  <c r="F204" i="40"/>
  <c r="M203" i="40"/>
  <c r="L203" i="40"/>
  <c r="K203" i="40"/>
  <c r="F203" i="40"/>
  <c r="M202" i="40"/>
  <c r="F202" i="40"/>
  <c r="M201" i="40"/>
  <c r="L201" i="40"/>
  <c r="K201" i="40"/>
  <c r="F201" i="40"/>
  <c r="L198" i="40"/>
  <c r="K198" i="40"/>
  <c r="F198" i="40"/>
  <c r="M197" i="40"/>
  <c r="L197" i="40"/>
  <c r="K197" i="40"/>
  <c r="F197" i="40"/>
  <c r="M196" i="40"/>
  <c r="L196" i="40"/>
  <c r="K196" i="40"/>
  <c r="F196" i="40"/>
  <c r="M195" i="40"/>
  <c r="L195" i="40"/>
  <c r="K195" i="40"/>
  <c r="F195" i="40"/>
  <c r="M194" i="40"/>
  <c r="L194" i="40"/>
  <c r="K194" i="40"/>
  <c r="F194" i="40"/>
  <c r="M193" i="40"/>
  <c r="L193" i="40"/>
  <c r="K193" i="40"/>
  <c r="F193" i="40"/>
  <c r="E170" i="34"/>
  <c r="M170" i="34" s="1"/>
  <c r="D170" i="34"/>
  <c r="L170" i="34" s="1"/>
  <c r="E162" i="34"/>
  <c r="E156" i="34" s="1"/>
  <c r="E155" i="34" s="1"/>
  <c r="M155" i="34" s="1"/>
  <c r="D162" i="34"/>
  <c r="C162" i="34"/>
  <c r="C156" i="34" s="1"/>
  <c r="M172" i="34"/>
  <c r="L172" i="34"/>
  <c r="F172" i="34"/>
  <c r="M171" i="34"/>
  <c r="L171" i="34"/>
  <c r="F171" i="34"/>
  <c r="M169" i="34"/>
  <c r="L169" i="34"/>
  <c r="F169" i="34"/>
  <c r="M168" i="34"/>
  <c r="M167" i="34"/>
  <c r="L167" i="34"/>
  <c r="K167" i="34"/>
  <c r="F167" i="34"/>
  <c r="M166" i="34"/>
  <c r="L166" i="34"/>
  <c r="K166" i="34"/>
  <c r="F166" i="34"/>
  <c r="M165" i="34"/>
  <c r="L165" i="34"/>
  <c r="K165" i="34"/>
  <c r="F165" i="34"/>
  <c r="M164" i="34"/>
  <c r="L164" i="34"/>
  <c r="K164" i="34"/>
  <c r="F164" i="34"/>
  <c r="M163" i="34"/>
  <c r="L163" i="34"/>
  <c r="K163" i="34"/>
  <c r="F163" i="34"/>
  <c r="M161" i="34"/>
  <c r="L161" i="34"/>
  <c r="K161" i="34"/>
  <c r="F161" i="34"/>
  <c r="L160" i="34"/>
  <c r="K160" i="34"/>
  <c r="F160" i="34"/>
  <c r="L159" i="34"/>
  <c r="K159" i="34"/>
  <c r="F159" i="34"/>
  <c r="M158" i="34"/>
  <c r="L158" i="34"/>
  <c r="K158" i="34"/>
  <c r="F158" i="34"/>
  <c r="M157" i="34"/>
  <c r="L157" i="34"/>
  <c r="K157" i="34"/>
  <c r="F157" i="34"/>
  <c r="AA26" i="30"/>
  <c r="AA25" i="30"/>
  <c r="AA24" i="30"/>
  <c r="AA23" i="30"/>
  <c r="AA22" i="30"/>
  <c r="AA21" i="30"/>
  <c r="AA20" i="30"/>
  <c r="AA19" i="30"/>
  <c r="AA18" i="30"/>
  <c r="AA17" i="30"/>
  <c r="AA16" i="30"/>
  <c r="AA15" i="30"/>
  <c r="AA14" i="30"/>
  <c r="AA13" i="30"/>
  <c r="AA12" i="30"/>
  <c r="AA10" i="30"/>
  <c r="D515" i="39"/>
  <c r="D512" i="39"/>
  <c r="D501" i="39"/>
  <c r="D498" i="39"/>
  <c r="D488" i="39"/>
  <c r="D481" i="39"/>
  <c r="D478" i="39"/>
  <c r="D475" i="39"/>
  <c r="D472" i="39"/>
  <c r="D461" i="39"/>
  <c r="D458" i="39"/>
  <c r="I531" i="39"/>
  <c r="I530" i="39"/>
  <c r="I528" i="39"/>
  <c r="I527" i="39"/>
  <c r="I526" i="39"/>
  <c r="I525" i="39"/>
  <c r="I524" i="39"/>
  <c r="I523" i="39"/>
  <c r="I522" i="39"/>
  <c r="I521" i="39"/>
  <c r="I520" i="39"/>
  <c r="I519" i="39"/>
  <c r="I518" i="39"/>
  <c r="I517" i="39"/>
  <c r="I516" i="39"/>
  <c r="I515" i="39"/>
  <c r="I514" i="39"/>
  <c r="I513" i="39"/>
  <c r="I512" i="39"/>
  <c r="I511" i="39"/>
  <c r="I510" i="39"/>
  <c r="I509" i="39"/>
  <c r="I508" i="39"/>
  <c r="I507" i="39"/>
  <c r="I506" i="39"/>
  <c r="I505" i="39"/>
  <c r="I504" i="39"/>
  <c r="I503" i="39"/>
  <c r="I502" i="39"/>
  <c r="I501" i="39"/>
  <c r="I500" i="39"/>
  <c r="I499" i="39"/>
  <c r="I498" i="39"/>
  <c r="I497" i="39"/>
  <c r="I496" i="39"/>
  <c r="I495" i="39"/>
  <c r="I494" i="39"/>
  <c r="I493" i="39"/>
  <c r="I492" i="39"/>
  <c r="I491" i="39"/>
  <c r="I490" i="39"/>
  <c r="I489" i="39"/>
  <c r="I488" i="39"/>
  <c r="I487" i="39"/>
  <c r="I486" i="39"/>
  <c r="I485" i="39"/>
  <c r="I484" i="39"/>
  <c r="I483" i="39"/>
  <c r="I482" i="39"/>
  <c r="I481" i="39"/>
  <c r="I480" i="39"/>
  <c r="I479" i="39"/>
  <c r="I478" i="39"/>
  <c r="I477" i="39"/>
  <c r="I476" i="39"/>
  <c r="I475" i="39"/>
  <c r="I474" i="39"/>
  <c r="I473" i="39"/>
  <c r="I472" i="39"/>
  <c r="I471" i="39"/>
  <c r="I470" i="39"/>
  <c r="I469" i="39"/>
  <c r="I468" i="39"/>
  <c r="I467" i="39"/>
  <c r="I466" i="39"/>
  <c r="I465" i="39"/>
  <c r="I464" i="39"/>
  <c r="I463" i="39"/>
  <c r="I462" i="39"/>
  <c r="I461" i="39"/>
  <c r="I460" i="39"/>
  <c r="I459" i="39"/>
  <c r="I458" i="39"/>
  <c r="I934" i="29"/>
  <c r="H934" i="29"/>
  <c r="I933" i="29"/>
  <c r="K933" i="29" s="1"/>
  <c r="H933" i="29"/>
  <c r="I932" i="29"/>
  <c r="K932" i="29" s="1"/>
  <c r="H932" i="29"/>
  <c r="F934" i="29"/>
  <c r="E934" i="29"/>
  <c r="D934" i="29"/>
  <c r="F933" i="29"/>
  <c r="D933" i="29"/>
  <c r="F215" i="40" l="1"/>
  <c r="F162" i="34"/>
  <c r="K162" i="34"/>
  <c r="M162" i="34"/>
  <c r="L162" i="34"/>
  <c r="D156" i="34"/>
  <c r="L156" i="34" s="1"/>
  <c r="T39" i="33"/>
  <c r="AS39" i="33" s="1"/>
  <c r="T55" i="33"/>
  <c r="AS55" i="33" s="1"/>
  <c r="T8" i="33"/>
  <c r="AS8" i="33" s="1"/>
  <c r="U8" i="33"/>
  <c r="AT8" i="33" s="1"/>
  <c r="V8" i="33"/>
  <c r="AU8" i="33" s="1"/>
  <c r="F192" i="40"/>
  <c r="M156" i="34"/>
  <c r="K156" i="34"/>
  <c r="C155" i="34"/>
  <c r="K155" i="34" s="1"/>
  <c r="V174" i="33"/>
  <c r="AU174" i="33" s="1"/>
  <c r="U174" i="33"/>
  <c r="AT174" i="33" s="1"/>
  <c r="T174" i="33"/>
  <c r="AS174" i="33" s="1"/>
  <c r="W173" i="33"/>
  <c r="T163" i="33"/>
  <c r="AS163" i="33" s="1"/>
  <c r="T152" i="33"/>
  <c r="AS152" i="33" s="1"/>
  <c r="W151" i="33"/>
  <c r="U141" i="33"/>
  <c r="AT141" i="33" s="1"/>
  <c r="T141" i="33"/>
  <c r="AS141" i="33" s="1"/>
  <c r="T125" i="33"/>
  <c r="AS125" i="33" s="1"/>
  <c r="U69" i="33"/>
  <c r="AT69" i="33" s="1"/>
  <c r="T69" i="33"/>
  <c r="AS69" i="33" s="1"/>
  <c r="T83" i="33"/>
  <c r="AS83" i="33" s="1"/>
  <c r="T109" i="33"/>
  <c r="AS109" i="33" s="1"/>
  <c r="T94" i="33"/>
  <c r="AS94" i="33" s="1"/>
  <c r="U163" i="33"/>
  <c r="AT163" i="33" s="1"/>
  <c r="U152" i="33"/>
  <c r="AT152" i="33" s="1"/>
  <c r="V141" i="33"/>
  <c r="AU141" i="33" s="1"/>
  <c r="V125" i="33"/>
  <c r="AU125" i="33" s="1"/>
  <c r="U83" i="33"/>
  <c r="AT83" i="33" s="1"/>
  <c r="V69" i="33"/>
  <c r="AU69" i="33" s="1"/>
  <c r="V55" i="33"/>
  <c r="AU55" i="33" s="1"/>
  <c r="U109" i="33"/>
  <c r="AT109" i="33" s="1"/>
  <c r="W104" i="33"/>
  <c r="U94" i="33"/>
  <c r="AT94" i="33" s="1"/>
  <c r="W101" i="33"/>
  <c r="W49" i="33"/>
  <c r="U39" i="33"/>
  <c r="AT39" i="33" s="1"/>
  <c r="W159" i="33"/>
  <c r="W170" i="33"/>
  <c r="W9" i="33"/>
  <c r="V109" i="33"/>
  <c r="AU109" i="33" s="1"/>
  <c r="W79" i="33"/>
  <c r="W93" i="33"/>
  <c r="V39" i="33"/>
  <c r="AU39" i="33" s="1"/>
  <c r="U55" i="33"/>
  <c r="AT55" i="33" s="1"/>
  <c r="W65" i="33"/>
  <c r="W90" i="33"/>
  <c r="W135" i="33"/>
  <c r="W119" i="33"/>
  <c r="W62" i="33"/>
  <c r="W132" i="33"/>
  <c r="W162" i="33"/>
  <c r="W181" i="33"/>
  <c r="U125" i="33"/>
  <c r="AT125" i="33" s="1"/>
  <c r="W148" i="33"/>
  <c r="V94" i="33"/>
  <c r="AU94" i="33" s="1"/>
  <c r="W116" i="33"/>
  <c r="V83" i="33"/>
  <c r="AU83" i="33" s="1"/>
  <c r="V163" i="33"/>
  <c r="AU163" i="33" s="1"/>
  <c r="V152" i="33"/>
  <c r="AU152" i="33" s="1"/>
  <c r="W76" i="33"/>
  <c r="W46" i="33"/>
  <c r="M212" i="40"/>
  <c r="E191" i="40"/>
  <c r="M191" i="40" s="1"/>
  <c r="M215" i="40"/>
  <c r="D212" i="40"/>
  <c r="C212" i="40"/>
  <c r="M192" i="40"/>
  <c r="F170" i="34"/>
  <c r="D897" i="29"/>
  <c r="E897" i="29"/>
  <c r="F897" i="29"/>
  <c r="D898" i="29"/>
  <c r="E898" i="29"/>
  <c r="F898" i="29"/>
  <c r="D899" i="29"/>
  <c r="E899" i="29"/>
  <c r="F899" i="29"/>
  <c r="G901" i="29"/>
  <c r="D902" i="29"/>
  <c r="E902" i="29"/>
  <c r="F902" i="29"/>
  <c r="G904" i="29"/>
  <c r="H896" i="29"/>
  <c r="I896" i="29"/>
  <c r="K896" i="29" s="1"/>
  <c r="H897" i="29"/>
  <c r="I897" i="29"/>
  <c r="H898" i="29"/>
  <c r="I898" i="29"/>
  <c r="K898" i="29" s="1"/>
  <c r="D925" i="29"/>
  <c r="E925" i="29"/>
  <c r="F925" i="29"/>
  <c r="F949" i="29"/>
  <c r="E949" i="29"/>
  <c r="D949" i="29"/>
  <c r="F938" i="29"/>
  <c r="E939" i="29" s="1"/>
  <c r="D938" i="29"/>
  <c r="F935" i="29"/>
  <c r="E935" i="29"/>
  <c r="D935" i="29"/>
  <c r="F929" i="29"/>
  <c r="E929" i="29"/>
  <c r="D929" i="29"/>
  <c r="F926" i="29"/>
  <c r="E926" i="29"/>
  <c r="D926" i="29"/>
  <c r="F911" i="29"/>
  <c r="E911" i="29"/>
  <c r="D911" i="29"/>
  <c r="F908" i="29"/>
  <c r="E908" i="29"/>
  <c r="D908" i="29"/>
  <c r="F156" i="34" l="1"/>
  <c r="D155" i="34"/>
  <c r="L155" i="34" s="1"/>
  <c r="T140" i="33"/>
  <c r="AS140" i="33" s="1"/>
  <c r="T38" i="33"/>
  <c r="AS38" i="33" s="1"/>
  <c r="U38" i="33"/>
  <c r="AT38" i="33" s="1"/>
  <c r="U140" i="33"/>
  <c r="AT140" i="33" s="1"/>
  <c r="V140" i="33"/>
  <c r="AU140" i="33" s="1"/>
  <c r="V38" i="33"/>
  <c r="AU38" i="33" s="1"/>
  <c r="W174" i="33"/>
  <c r="W8" i="33"/>
  <c r="F155" i="34"/>
  <c r="G902" i="29"/>
  <c r="D896" i="29"/>
  <c r="G898" i="29"/>
  <c r="D932" i="29"/>
  <c r="E938" i="29"/>
  <c r="E932" i="29" s="1"/>
  <c r="E933" i="29"/>
  <c r="F932" i="29"/>
  <c r="W141" i="33"/>
  <c r="W163" i="33"/>
  <c r="W152" i="33"/>
  <c r="W125" i="33"/>
  <c r="W83" i="33"/>
  <c r="W69" i="33"/>
  <c r="W55" i="33"/>
  <c r="W109" i="33"/>
  <c r="W94" i="33"/>
  <c r="W39" i="33"/>
  <c r="D191" i="40"/>
  <c r="L212" i="40"/>
  <c r="F212" i="40"/>
  <c r="C191" i="40"/>
  <c r="K191" i="40" s="1"/>
  <c r="K212" i="40"/>
  <c r="E896" i="29"/>
  <c r="G899" i="29"/>
  <c r="F896" i="29"/>
  <c r="F893" i="29"/>
  <c r="E893" i="29"/>
  <c r="D893" i="29"/>
  <c r="F890" i="29"/>
  <c r="E890" i="29"/>
  <c r="D890" i="29"/>
  <c r="F884" i="29"/>
  <c r="E884" i="29"/>
  <c r="D884" i="29"/>
  <c r="F881" i="29"/>
  <c r="E881" i="29"/>
  <c r="D881" i="29"/>
  <c r="T37" i="33" l="1"/>
  <c r="AS37" i="33" s="1"/>
  <c r="U37" i="33"/>
  <c r="AT37" i="33" s="1"/>
  <c r="V37" i="33"/>
  <c r="AU37" i="33" s="1"/>
  <c r="W38" i="33"/>
  <c r="F191" i="40"/>
  <c r="L191" i="40"/>
  <c r="G896" i="29"/>
  <c r="F875" i="29"/>
  <c r="E875" i="29"/>
  <c r="D875" i="29"/>
  <c r="W37" i="33" l="1"/>
  <c r="F866" i="29"/>
  <c r="E866" i="29"/>
  <c r="D866" i="29"/>
  <c r="F863" i="29"/>
  <c r="E863" i="29"/>
  <c r="D863" i="29"/>
  <c r="F848" i="29"/>
  <c r="E848" i="29"/>
  <c r="D848" i="29"/>
  <c r="F845" i="29"/>
  <c r="E845" i="29"/>
  <c r="D845" i="29"/>
  <c r="F839" i="29"/>
  <c r="E839" i="29"/>
  <c r="D839" i="29"/>
  <c r="F836" i="29"/>
  <c r="E836" i="29"/>
  <c r="D836" i="29"/>
  <c r="F830" i="29"/>
  <c r="E830" i="29"/>
  <c r="D830" i="29"/>
  <c r="F827" i="29"/>
  <c r="E827" i="29"/>
  <c r="D827" i="29"/>
  <c r="F821" i="29"/>
  <c r="E821" i="29"/>
  <c r="D821" i="29"/>
  <c r="F818" i="29"/>
  <c r="E818" i="29"/>
  <c r="D818" i="29"/>
  <c r="I949" i="29"/>
  <c r="K949" i="29" s="1"/>
  <c r="H949" i="29"/>
  <c r="I945" i="29"/>
  <c r="K945" i="29" s="1"/>
  <c r="H945" i="29"/>
  <c r="I943" i="29"/>
  <c r="K943" i="29" s="1"/>
  <c r="H943" i="29"/>
  <c r="I942" i="29"/>
  <c r="K942" i="29" s="1"/>
  <c r="H942" i="29"/>
  <c r="I925" i="29"/>
  <c r="K925" i="29" s="1"/>
  <c r="H925" i="29"/>
  <c r="I924" i="29"/>
  <c r="H924" i="29"/>
  <c r="I923" i="29"/>
  <c r="K923" i="29" s="1"/>
  <c r="H923" i="29"/>
  <c r="I920" i="29"/>
  <c r="K920" i="29" s="1"/>
  <c r="H920" i="29"/>
  <c r="I917" i="29"/>
  <c r="K917" i="29" s="1"/>
  <c r="H917" i="29"/>
  <c r="I916" i="29"/>
  <c r="K916" i="29" s="1"/>
  <c r="H916" i="29"/>
  <c r="I915" i="29"/>
  <c r="K915" i="29" s="1"/>
  <c r="H915" i="29"/>
  <c r="I907" i="29"/>
  <c r="K907" i="29" s="1"/>
  <c r="H907" i="29"/>
  <c r="I906" i="29"/>
  <c r="H906" i="29"/>
  <c r="I905" i="29"/>
  <c r="K905" i="29" s="1"/>
  <c r="H905" i="29"/>
  <c r="I889" i="29"/>
  <c r="K889" i="29" s="1"/>
  <c r="H889" i="29"/>
  <c r="I888" i="29"/>
  <c r="K888" i="29" s="1"/>
  <c r="H888" i="29"/>
  <c r="I887" i="29"/>
  <c r="K887" i="29" s="1"/>
  <c r="H887" i="29"/>
  <c r="I880" i="29"/>
  <c r="K880" i="29" s="1"/>
  <c r="H880" i="29"/>
  <c r="I879" i="29"/>
  <c r="H879" i="29"/>
  <c r="I878" i="29"/>
  <c r="K878" i="29" s="1"/>
  <c r="H878" i="29"/>
  <c r="I872" i="29"/>
  <c r="K872" i="29" s="1"/>
  <c r="H872" i="29"/>
  <c r="H869" i="29" s="1"/>
  <c r="I871" i="29"/>
  <c r="K871" i="29" s="1"/>
  <c r="H871" i="29"/>
  <c r="I870" i="29"/>
  <c r="K870" i="29" s="1"/>
  <c r="H870" i="29"/>
  <c r="I862" i="29"/>
  <c r="H862" i="29"/>
  <c r="I861" i="29"/>
  <c r="H861" i="29"/>
  <c r="I860" i="29"/>
  <c r="K860" i="29" s="1"/>
  <c r="H860" i="29"/>
  <c r="I854" i="29"/>
  <c r="K854" i="29" s="1"/>
  <c r="H854" i="29"/>
  <c r="H851" i="29" s="1"/>
  <c r="I853" i="29"/>
  <c r="K853" i="29" s="1"/>
  <c r="H853" i="29"/>
  <c r="I852" i="29"/>
  <c r="H852" i="29"/>
  <c r="I845" i="29"/>
  <c r="K845" i="29" s="1"/>
  <c r="H845" i="29"/>
  <c r="H842" i="29" s="1"/>
  <c r="I844" i="29"/>
  <c r="K844" i="29" s="1"/>
  <c r="H844" i="29"/>
  <c r="I843" i="29"/>
  <c r="K843" i="29" s="1"/>
  <c r="H843" i="29"/>
  <c r="I835" i="29"/>
  <c r="K835" i="29" s="1"/>
  <c r="H835" i="29"/>
  <c r="I834" i="29"/>
  <c r="H834" i="29"/>
  <c r="I833" i="29"/>
  <c r="K833" i="29" s="1"/>
  <c r="H833" i="29"/>
  <c r="I826" i="29"/>
  <c r="H826" i="29"/>
  <c r="I825" i="29"/>
  <c r="K825" i="29" s="1"/>
  <c r="H825" i="29"/>
  <c r="I824" i="29"/>
  <c r="K824" i="29" s="1"/>
  <c r="H824" i="29"/>
  <c r="I818" i="29"/>
  <c r="K818" i="29" s="1"/>
  <c r="H818" i="29"/>
  <c r="H815" i="29" s="1"/>
  <c r="I817" i="29"/>
  <c r="K817" i="29" s="1"/>
  <c r="H817" i="29"/>
  <c r="I816" i="29"/>
  <c r="K816" i="29" s="1"/>
  <c r="H816" i="29"/>
  <c r="I815" i="29" l="1"/>
  <c r="K815" i="29" s="1"/>
  <c r="I869" i="29"/>
  <c r="K869" i="29" s="1"/>
  <c r="I842" i="29"/>
  <c r="K842" i="29" s="1"/>
  <c r="I851" i="29"/>
  <c r="I941" i="29"/>
  <c r="K941" i="29" s="1"/>
  <c r="H941" i="29"/>
  <c r="H914" i="29"/>
  <c r="I914" i="29"/>
  <c r="K914" i="29" s="1"/>
  <c r="AI9" i="32"/>
  <c r="AI10" i="32"/>
  <c r="AI11" i="32"/>
  <c r="AI12" i="32"/>
  <c r="AK9" i="32"/>
  <c r="AK10" i="32"/>
  <c r="AK11" i="32"/>
  <c r="AK12" i="32"/>
  <c r="AI8" i="32"/>
  <c r="Q39" i="27" l="1"/>
  <c r="AQ39" i="27" s="1"/>
  <c r="P39" i="27"/>
  <c r="O39" i="27"/>
  <c r="R37" i="27"/>
  <c r="Q36" i="27"/>
  <c r="AQ36" i="27" s="1"/>
  <c r="P36" i="27"/>
  <c r="O36" i="27"/>
  <c r="R35" i="27"/>
  <c r="R34" i="27"/>
  <c r="R33" i="27"/>
  <c r="P28" i="27"/>
  <c r="O28" i="27"/>
  <c r="R27" i="27"/>
  <c r="R26" i="27"/>
  <c r="P25" i="27"/>
  <c r="O25" i="27"/>
  <c r="R24" i="27"/>
  <c r="R23" i="27"/>
  <c r="R22" i="27"/>
  <c r="R21" i="27"/>
  <c r="R20" i="27"/>
  <c r="R19" i="27"/>
  <c r="Q17" i="27"/>
  <c r="AQ17" i="27" s="1"/>
  <c r="P17" i="27"/>
  <c r="R16" i="27"/>
  <c r="R15" i="27"/>
  <c r="Q14" i="27"/>
  <c r="AQ14" i="27" s="1"/>
  <c r="P14" i="27"/>
  <c r="O14" i="27"/>
  <c r="R13" i="27"/>
  <c r="R12" i="27"/>
  <c r="R11" i="27"/>
  <c r="R10" i="27"/>
  <c r="R9" i="27"/>
  <c r="R8" i="27"/>
  <c r="AO36" i="27" l="1"/>
  <c r="AP17" i="27"/>
  <c r="AO28" i="27"/>
  <c r="AP36" i="27"/>
  <c r="AO14" i="27"/>
  <c r="AP28" i="27"/>
  <c r="AP14" i="27"/>
  <c r="AO25" i="27"/>
  <c r="AP25" i="27"/>
  <c r="AO39" i="27"/>
  <c r="AP39" i="27"/>
  <c r="AR28" i="27"/>
  <c r="AR25" i="27"/>
  <c r="AR39" i="27"/>
  <c r="AR36" i="27"/>
  <c r="AT39" i="27"/>
  <c r="AS17" i="27"/>
  <c r="AS36" i="27"/>
  <c r="AS14" i="27"/>
  <c r="AT14" i="27"/>
  <c r="AS25" i="27"/>
  <c r="AT17" i="27"/>
  <c r="AS28" i="27"/>
  <c r="AT36" i="27"/>
  <c r="AS39" i="27"/>
  <c r="AR14" i="27"/>
  <c r="O7" i="27"/>
  <c r="O29" i="27"/>
  <c r="P29" i="27"/>
  <c r="R39" i="27"/>
  <c r="R36" i="27"/>
  <c r="Q29" i="27"/>
  <c r="AQ29" i="27" s="1"/>
  <c r="AR7" i="27"/>
  <c r="R25" i="27"/>
  <c r="Q18" i="27"/>
  <c r="AQ18" i="27" s="1"/>
  <c r="O18" i="27"/>
  <c r="P18" i="27"/>
  <c r="R28" i="27"/>
  <c r="Q7" i="27"/>
  <c r="AQ7" i="27" s="1"/>
  <c r="P7" i="27"/>
  <c r="R17" i="27"/>
  <c r="R14" i="27"/>
  <c r="AO7" i="27" l="1"/>
  <c r="AP18" i="27"/>
  <c r="AO18" i="27"/>
  <c r="AP29" i="27"/>
  <c r="AP7" i="27"/>
  <c r="AO29" i="27"/>
  <c r="AR18" i="27"/>
  <c r="AR29" i="27"/>
  <c r="AT18" i="27"/>
  <c r="AS7" i="27"/>
  <c r="AS29" i="27"/>
  <c r="AT7" i="27"/>
  <c r="AT29" i="27"/>
  <c r="AS18" i="27"/>
  <c r="R29" i="27"/>
  <c r="R7" i="27"/>
  <c r="R18" i="27"/>
  <c r="BD168" i="33" l="1"/>
  <c r="BC168" i="33"/>
  <c r="BB168" i="33"/>
  <c r="BA168" i="33"/>
  <c r="AZ168" i="33"/>
  <c r="AY168" i="33"/>
  <c r="BD167" i="33"/>
  <c r="BC167" i="33"/>
  <c r="BB167" i="33"/>
  <c r="BA167" i="33"/>
  <c r="AZ167" i="33"/>
  <c r="AY167" i="33"/>
  <c r="AA167" i="33"/>
  <c r="AE167" i="33"/>
  <c r="I1077" i="29" l="1"/>
  <c r="H1077" i="29"/>
  <c r="F1077" i="29"/>
  <c r="E1077" i="29"/>
  <c r="D1077" i="29"/>
  <c r="I1076" i="29"/>
  <c r="K1076" i="29" s="1"/>
  <c r="H1076" i="29"/>
  <c r="F1076" i="29"/>
  <c r="E1076" i="29"/>
  <c r="D1076" i="29"/>
  <c r="G1074" i="29"/>
  <c r="G1073" i="29"/>
  <c r="G1072" i="29"/>
  <c r="G1071" i="29"/>
  <c r="G1070" i="29"/>
  <c r="I1069" i="29"/>
  <c r="K1069" i="29" s="1"/>
  <c r="H1069" i="29"/>
  <c r="G1069" i="29"/>
  <c r="I1068" i="29"/>
  <c r="K1068" i="29" s="1"/>
  <c r="H1068" i="29"/>
  <c r="F1068" i="29"/>
  <c r="E1068" i="29"/>
  <c r="D1068" i="29"/>
  <c r="I1067" i="29"/>
  <c r="K1067" i="29" s="1"/>
  <c r="H1067" i="29"/>
  <c r="F1067" i="29"/>
  <c r="E1067" i="29"/>
  <c r="D1067" i="29"/>
  <c r="G1066" i="29"/>
  <c r="G1065" i="29"/>
  <c r="G1063" i="29"/>
  <c r="G1062" i="29"/>
  <c r="G1060" i="29"/>
  <c r="I1059" i="29"/>
  <c r="K1059" i="29" s="1"/>
  <c r="H1059" i="29"/>
  <c r="F1059" i="29"/>
  <c r="E1059" i="29"/>
  <c r="D1059" i="29"/>
  <c r="I1058" i="29"/>
  <c r="H1058" i="29"/>
  <c r="F1058" i="29"/>
  <c r="E1058" i="29"/>
  <c r="D1058" i="29"/>
  <c r="G1057" i="29"/>
  <c r="G1055" i="29"/>
  <c r="G1054" i="29"/>
  <c r="G1052" i="29"/>
  <c r="G1051" i="29"/>
  <c r="I1050" i="29"/>
  <c r="H1050" i="29"/>
  <c r="F1050" i="29"/>
  <c r="E1050" i="29"/>
  <c r="D1050" i="29"/>
  <c r="I1049" i="29"/>
  <c r="K1049" i="29" s="1"/>
  <c r="H1049" i="29"/>
  <c r="F1049" i="29"/>
  <c r="E1049" i="29"/>
  <c r="D1049" i="29"/>
  <c r="G1048" i="29"/>
  <c r="G1047" i="29"/>
  <c r="G1045" i="29"/>
  <c r="G1044" i="29"/>
  <c r="G1042" i="29"/>
  <c r="I1041" i="29"/>
  <c r="K1041" i="29" s="1"/>
  <c r="H1041" i="29"/>
  <c r="F1041" i="29"/>
  <c r="E1041" i="29"/>
  <c r="D1041" i="29"/>
  <c r="I1040" i="29"/>
  <c r="H1040" i="29"/>
  <c r="F1040" i="29"/>
  <c r="E1040" i="29"/>
  <c r="D1040" i="29"/>
  <c r="I1039" i="29"/>
  <c r="K1039" i="29" s="1"/>
  <c r="H1039" i="29"/>
  <c r="F1039" i="29"/>
  <c r="E1039" i="29"/>
  <c r="D1039" i="29"/>
  <c r="G1038" i="29"/>
  <c r="G1036" i="29"/>
  <c r="G1035" i="29"/>
  <c r="G1034" i="29"/>
  <c r="I1033" i="29"/>
  <c r="K1033" i="29" s="1"/>
  <c r="H1033" i="29"/>
  <c r="F1033" i="29"/>
  <c r="E1033" i="29"/>
  <c r="D1033" i="29"/>
  <c r="I1032" i="29"/>
  <c r="K1032" i="29" s="1"/>
  <c r="H1032" i="29"/>
  <c r="F1032" i="29"/>
  <c r="E1032" i="29"/>
  <c r="D1032" i="29"/>
  <c r="I1031" i="29"/>
  <c r="K1031" i="29" s="1"/>
  <c r="H1031" i="29"/>
  <c r="F1031" i="29"/>
  <c r="E1031" i="29"/>
  <c r="D1031" i="29"/>
  <c r="G1030" i="29"/>
  <c r="I1023" i="29"/>
  <c r="K1023" i="29" s="1"/>
  <c r="H1023" i="29"/>
  <c r="F1023" i="29"/>
  <c r="E1023" i="29"/>
  <c r="D1023" i="29"/>
  <c r="I1022" i="29"/>
  <c r="H1022" i="29"/>
  <c r="F1022" i="29"/>
  <c r="E1022" i="29"/>
  <c r="D1022" i="29"/>
  <c r="G1021" i="29"/>
  <c r="G1017" i="29"/>
  <c r="G1016" i="29"/>
  <c r="I1015" i="29"/>
  <c r="K1015" i="29" s="1"/>
  <c r="H1015" i="29"/>
  <c r="F1015" i="29"/>
  <c r="E1015" i="29"/>
  <c r="D1015" i="29"/>
  <c r="I1014" i="29"/>
  <c r="K1014" i="29" s="1"/>
  <c r="H1014" i="29"/>
  <c r="F1014" i="29"/>
  <c r="E1014" i="29"/>
  <c r="D1014" i="29"/>
  <c r="I1013" i="29"/>
  <c r="K1013" i="29" s="1"/>
  <c r="H1013" i="29"/>
  <c r="F1013" i="29"/>
  <c r="E1013" i="29"/>
  <c r="D1013" i="29"/>
  <c r="G1012" i="29"/>
  <c r="G1009" i="29"/>
  <c r="G1008" i="29"/>
  <c r="G1007" i="29"/>
  <c r="I1006" i="29"/>
  <c r="K1006" i="29" s="1"/>
  <c r="H1006" i="29"/>
  <c r="F1006" i="29"/>
  <c r="E1006" i="29"/>
  <c r="D1006" i="29"/>
  <c r="I1005" i="29"/>
  <c r="K1005" i="29" s="1"/>
  <c r="H1005" i="29"/>
  <c r="F1005" i="29"/>
  <c r="E1005" i="29"/>
  <c r="D1005" i="29"/>
  <c r="I1004" i="29"/>
  <c r="K1004" i="29" s="1"/>
  <c r="H1004" i="29"/>
  <c r="F1004" i="29"/>
  <c r="E1004" i="29"/>
  <c r="D1004" i="29"/>
  <c r="G1003" i="29"/>
  <c r="G1002" i="29"/>
  <c r="G1000" i="29"/>
  <c r="I996" i="29"/>
  <c r="K996" i="29" s="1"/>
  <c r="H996" i="29"/>
  <c r="F996" i="29"/>
  <c r="E996" i="29"/>
  <c r="D996" i="29"/>
  <c r="I995" i="29"/>
  <c r="H995" i="29"/>
  <c r="F995" i="29"/>
  <c r="E995" i="29"/>
  <c r="D995" i="29"/>
  <c r="G994" i="29"/>
  <c r="G993" i="29"/>
  <c r="G992" i="29"/>
  <c r="I991" i="29"/>
  <c r="K991" i="29" s="1"/>
  <c r="H991" i="29"/>
  <c r="F991" i="29"/>
  <c r="E991" i="29"/>
  <c r="D991" i="29"/>
  <c r="G989" i="29"/>
  <c r="G988" i="29"/>
  <c r="I987" i="29"/>
  <c r="K987" i="29" s="1"/>
  <c r="H987" i="29"/>
  <c r="F987" i="29"/>
  <c r="E987" i="29"/>
  <c r="D987" i="29"/>
  <c r="I986" i="29"/>
  <c r="K986" i="29" s="1"/>
  <c r="H986" i="29"/>
  <c r="F986" i="29"/>
  <c r="E986" i="29"/>
  <c r="D986" i="29"/>
  <c r="G985" i="29"/>
  <c r="G983" i="29"/>
  <c r="G982" i="29"/>
  <c r="G980" i="29"/>
  <c r="G979" i="29"/>
  <c r="I978" i="29"/>
  <c r="H978" i="29"/>
  <c r="F978" i="29"/>
  <c r="E978" i="29"/>
  <c r="D978" i="29"/>
  <c r="I977" i="29"/>
  <c r="K977" i="29" s="1"/>
  <c r="H977" i="29"/>
  <c r="F977" i="29"/>
  <c r="E977" i="29"/>
  <c r="D977" i="29"/>
  <c r="G976" i="29"/>
  <c r="G951" i="29"/>
  <c r="G950" i="29"/>
  <c r="G949" i="29"/>
  <c r="G946" i="29"/>
  <c r="G945" i="29"/>
  <c r="F943" i="29"/>
  <c r="E943" i="29"/>
  <c r="D943" i="29"/>
  <c r="F942" i="29"/>
  <c r="E942" i="29"/>
  <c r="D942" i="29"/>
  <c r="F941" i="29"/>
  <c r="E941" i="29"/>
  <c r="D941" i="29"/>
  <c r="G936" i="29"/>
  <c r="G935" i="29"/>
  <c r="G933" i="29"/>
  <c r="G932" i="29"/>
  <c r="G931" i="29"/>
  <c r="G929" i="29"/>
  <c r="G928" i="29"/>
  <c r="G926" i="29"/>
  <c r="G925" i="29"/>
  <c r="F924" i="29"/>
  <c r="E924" i="29"/>
  <c r="D924" i="29"/>
  <c r="F923" i="29"/>
  <c r="E923" i="29"/>
  <c r="D923" i="29"/>
  <c r="G922" i="29"/>
  <c r="G921" i="29"/>
  <c r="F920" i="29"/>
  <c r="E920" i="29"/>
  <c r="D920" i="29"/>
  <c r="G919" i="29"/>
  <c r="G918" i="29"/>
  <c r="F917" i="29"/>
  <c r="E917" i="29"/>
  <c r="D917" i="29"/>
  <c r="F916" i="29"/>
  <c r="E916" i="29"/>
  <c r="D916" i="29"/>
  <c r="F915" i="29"/>
  <c r="E915" i="29"/>
  <c r="D915" i="29"/>
  <c r="G913" i="29"/>
  <c r="G911" i="29"/>
  <c r="G910" i="29"/>
  <c r="F907" i="29"/>
  <c r="E907" i="29"/>
  <c r="D907" i="29"/>
  <c r="F906" i="29"/>
  <c r="E906" i="29"/>
  <c r="D906" i="29"/>
  <c r="F905" i="29"/>
  <c r="E905" i="29"/>
  <c r="D905" i="29"/>
  <c r="G895" i="29"/>
  <c r="G893" i="29"/>
  <c r="G891" i="29"/>
  <c r="G890" i="29"/>
  <c r="F889" i="29"/>
  <c r="E889" i="29"/>
  <c r="D889" i="29"/>
  <c r="F888" i="29"/>
  <c r="E888" i="29"/>
  <c r="D888" i="29"/>
  <c r="F887" i="29"/>
  <c r="E887" i="29"/>
  <c r="D887" i="29"/>
  <c r="G886" i="29"/>
  <c r="G884" i="29"/>
  <c r="G883" i="29"/>
  <c r="G881" i="29"/>
  <c r="F880" i="29"/>
  <c r="E880" i="29"/>
  <c r="D880" i="29"/>
  <c r="F879" i="29"/>
  <c r="E879" i="29"/>
  <c r="D879" i="29"/>
  <c r="F878" i="29"/>
  <c r="E878" i="29"/>
  <c r="D878" i="29"/>
  <c r="G877" i="29"/>
  <c r="G874" i="29"/>
  <c r="G873" i="29"/>
  <c r="F872" i="29"/>
  <c r="E872" i="29"/>
  <c r="D872" i="29"/>
  <c r="D869" i="29" s="1"/>
  <c r="F870" i="29"/>
  <c r="E870" i="29"/>
  <c r="G865" i="29"/>
  <c r="G863" i="29"/>
  <c r="F862" i="29"/>
  <c r="E862" i="29"/>
  <c r="D862" i="29"/>
  <c r="F861" i="29"/>
  <c r="E861" i="29"/>
  <c r="D861" i="29"/>
  <c r="F860" i="29"/>
  <c r="E860" i="29"/>
  <c r="D860" i="29"/>
  <c r="F854" i="29"/>
  <c r="E854" i="29"/>
  <c r="D854" i="29"/>
  <c r="D851" i="29" s="1"/>
  <c r="F853" i="29"/>
  <c r="E853" i="29"/>
  <c r="D853" i="29"/>
  <c r="F852" i="29"/>
  <c r="E852" i="29"/>
  <c r="D852" i="29"/>
  <c r="G849" i="29"/>
  <c r="G848" i="29"/>
  <c r="G847" i="29"/>
  <c r="G846" i="29"/>
  <c r="G845" i="29"/>
  <c r="F844" i="29"/>
  <c r="E844" i="29"/>
  <c r="D844" i="29"/>
  <c r="F843" i="29"/>
  <c r="E843" i="29"/>
  <c r="D843" i="29"/>
  <c r="F842" i="29"/>
  <c r="E842" i="29"/>
  <c r="D842" i="29"/>
  <c r="G838" i="29"/>
  <c r="G836" i="29"/>
  <c r="F835" i="29"/>
  <c r="E835" i="29"/>
  <c r="D835" i="29"/>
  <c r="F834" i="29"/>
  <c r="E834" i="29"/>
  <c r="D834" i="29"/>
  <c r="F833" i="29"/>
  <c r="E833" i="29"/>
  <c r="D833" i="29"/>
  <c r="G831" i="29"/>
  <c r="G830" i="29"/>
  <c r="G828" i="29"/>
  <c r="G827" i="29"/>
  <c r="F826" i="29"/>
  <c r="E826" i="29"/>
  <c r="D826" i="29"/>
  <c r="F825" i="29"/>
  <c r="E825" i="29"/>
  <c r="D825" i="29"/>
  <c r="F824" i="29"/>
  <c r="E824" i="29"/>
  <c r="D824" i="29"/>
  <c r="G822" i="29"/>
  <c r="G821" i="29"/>
  <c r="G820" i="29"/>
  <c r="G819" i="29"/>
  <c r="G818" i="29"/>
  <c r="F817" i="29"/>
  <c r="E817" i="29"/>
  <c r="D817" i="29"/>
  <c r="F816" i="29"/>
  <c r="E816" i="29"/>
  <c r="D816" i="29"/>
  <c r="F815" i="29"/>
  <c r="E815" i="29"/>
  <c r="D815" i="29"/>
  <c r="I621" i="39"/>
  <c r="I620" i="39"/>
  <c r="I618" i="39"/>
  <c r="I617" i="39"/>
  <c r="I616" i="39"/>
  <c r="F616" i="39"/>
  <c r="I615" i="39"/>
  <c r="F615" i="39"/>
  <c r="G614" i="39"/>
  <c r="I614" i="39" s="1"/>
  <c r="D614" i="39"/>
  <c r="F614" i="39" s="1"/>
  <c r="I613" i="39"/>
  <c r="F613" i="39"/>
  <c r="I612" i="39"/>
  <c r="F612" i="39"/>
  <c r="I611" i="39"/>
  <c r="F611" i="39"/>
  <c r="I610" i="39"/>
  <c r="F610" i="39"/>
  <c r="I608" i="39"/>
  <c r="F608" i="39"/>
  <c r="I607" i="39"/>
  <c r="F607" i="39"/>
  <c r="I605" i="39"/>
  <c r="F605" i="39"/>
  <c r="I603" i="39"/>
  <c r="F603" i="39"/>
  <c r="I602" i="39"/>
  <c r="F602" i="39"/>
  <c r="I600" i="39"/>
  <c r="F600" i="39"/>
  <c r="I599" i="39"/>
  <c r="F599" i="39"/>
  <c r="I598" i="39"/>
  <c r="F598" i="39"/>
  <c r="I596" i="39"/>
  <c r="F596" i="39"/>
  <c r="I595" i="39"/>
  <c r="F595" i="39"/>
  <c r="I593" i="39"/>
  <c r="F593" i="39"/>
  <c r="I592" i="39"/>
  <c r="F592" i="39"/>
  <c r="I591" i="39"/>
  <c r="F591" i="39"/>
  <c r="G590" i="39"/>
  <c r="I590" i="39" s="1"/>
  <c r="F590" i="39"/>
  <c r="I589" i="39"/>
  <c r="F589" i="39"/>
  <c r="I588" i="39"/>
  <c r="F588" i="39"/>
  <c r="I587" i="39"/>
  <c r="F587" i="39"/>
  <c r="I586" i="39"/>
  <c r="F586" i="39"/>
  <c r="I584" i="39"/>
  <c r="F584" i="39"/>
  <c r="I583" i="39"/>
  <c r="F583" i="39"/>
  <c r="I581" i="39"/>
  <c r="F581" i="39"/>
  <c r="I580" i="39"/>
  <c r="F580" i="39"/>
  <c r="I579" i="39"/>
  <c r="F579" i="39"/>
  <c r="I578" i="39"/>
  <c r="F578" i="39"/>
  <c r="I577" i="39"/>
  <c r="F577" i="39"/>
  <c r="I576" i="39"/>
  <c r="F576" i="39"/>
  <c r="I575" i="39"/>
  <c r="F575" i="39"/>
  <c r="I574" i="39"/>
  <c r="F574" i="39"/>
  <c r="I573" i="39"/>
  <c r="F573" i="39"/>
  <c r="I572" i="39"/>
  <c r="F572" i="39"/>
  <c r="I571" i="39"/>
  <c r="F571" i="39"/>
  <c r="I570" i="39"/>
  <c r="F570" i="39"/>
  <c r="I569" i="39"/>
  <c r="F569" i="39"/>
  <c r="I568" i="39"/>
  <c r="F568" i="39"/>
  <c r="I567" i="39"/>
  <c r="F567" i="39"/>
  <c r="I566" i="39"/>
  <c r="F566" i="39"/>
  <c r="I565" i="39"/>
  <c r="F565" i="39"/>
  <c r="I563" i="39"/>
  <c r="F563" i="39"/>
  <c r="I562" i="39"/>
  <c r="F562" i="39"/>
  <c r="I561" i="39"/>
  <c r="F561" i="39"/>
  <c r="G560" i="39"/>
  <c r="I560" i="39" s="1"/>
  <c r="D560" i="39"/>
  <c r="F560" i="39" s="1"/>
  <c r="I559" i="39"/>
  <c r="F559" i="39"/>
  <c r="I558" i="39"/>
  <c r="F558" i="39"/>
  <c r="I557" i="39"/>
  <c r="F557" i="39"/>
  <c r="I555" i="39"/>
  <c r="F555" i="39"/>
  <c r="I554" i="39"/>
  <c r="F554" i="39"/>
  <c r="I552" i="39"/>
  <c r="F552" i="39"/>
  <c r="I551" i="39"/>
  <c r="F551" i="39"/>
  <c r="I550" i="39"/>
  <c r="F550" i="39"/>
  <c r="I549" i="39"/>
  <c r="F549" i="39"/>
  <c r="I548" i="39"/>
  <c r="F548" i="39"/>
  <c r="I547" i="39"/>
  <c r="F547" i="39"/>
  <c r="I546" i="39"/>
  <c r="F546" i="39"/>
  <c r="I545" i="39"/>
  <c r="F545" i="39"/>
  <c r="F533" i="39"/>
  <c r="F531" i="39"/>
  <c r="F530" i="39"/>
  <c r="F528" i="39"/>
  <c r="F527" i="39"/>
  <c r="F526" i="39"/>
  <c r="F525" i="39"/>
  <c r="F524" i="39"/>
  <c r="F523" i="39"/>
  <c r="F522" i="39"/>
  <c r="F521" i="39"/>
  <c r="F520" i="39"/>
  <c r="F519" i="39"/>
  <c r="F518" i="39"/>
  <c r="F517" i="39"/>
  <c r="F516" i="39"/>
  <c r="F515" i="39"/>
  <c r="F514" i="39"/>
  <c r="F513" i="39"/>
  <c r="F512" i="39"/>
  <c r="F511" i="39"/>
  <c r="F510" i="39"/>
  <c r="F509" i="39"/>
  <c r="F508" i="39"/>
  <c r="F507" i="39"/>
  <c r="F506" i="39"/>
  <c r="F505" i="39"/>
  <c r="F504" i="39"/>
  <c r="F503" i="39"/>
  <c r="F502" i="39"/>
  <c r="F501" i="39"/>
  <c r="F500" i="39"/>
  <c r="F499" i="39"/>
  <c r="F498" i="39"/>
  <c r="F497" i="39"/>
  <c r="F496" i="39"/>
  <c r="F495" i="39"/>
  <c r="F494" i="39"/>
  <c r="F493" i="39"/>
  <c r="F492" i="39"/>
  <c r="F491" i="39"/>
  <c r="F490" i="39"/>
  <c r="F489" i="39"/>
  <c r="F488" i="39"/>
  <c r="F487" i="39"/>
  <c r="F486" i="39"/>
  <c r="F485" i="39"/>
  <c r="F484" i="39"/>
  <c r="F483" i="39"/>
  <c r="F482" i="39"/>
  <c r="F481" i="39"/>
  <c r="F480" i="39"/>
  <c r="F479" i="39"/>
  <c r="F478" i="39"/>
  <c r="F477" i="39"/>
  <c r="F476" i="39"/>
  <c r="F475" i="39"/>
  <c r="F474" i="39"/>
  <c r="F473" i="39"/>
  <c r="F472" i="39"/>
  <c r="F471" i="39"/>
  <c r="F470" i="39"/>
  <c r="F469" i="39"/>
  <c r="F468" i="39"/>
  <c r="F467" i="39"/>
  <c r="F466" i="39"/>
  <c r="F465" i="39"/>
  <c r="F464" i="39"/>
  <c r="F463" i="39"/>
  <c r="F462" i="39"/>
  <c r="F461" i="39"/>
  <c r="F460" i="39"/>
  <c r="F459" i="39"/>
  <c r="F458" i="39"/>
  <c r="AP26" i="30"/>
  <c r="AK26" i="30"/>
  <c r="AF26" i="30"/>
  <c r="AP25" i="30"/>
  <c r="AK25" i="30"/>
  <c r="AF25" i="30"/>
  <c r="AP24" i="30"/>
  <c r="AK24" i="30"/>
  <c r="AF24" i="30"/>
  <c r="AP23" i="30"/>
  <c r="AK23" i="30"/>
  <c r="AF23" i="30"/>
  <c r="AP22" i="30"/>
  <c r="AK22" i="30"/>
  <c r="AF22" i="30"/>
  <c r="AP21" i="30"/>
  <c r="AK21" i="30"/>
  <c r="AF21" i="30"/>
  <c r="AP20" i="30"/>
  <c r="AK20" i="30"/>
  <c r="AF20" i="30"/>
  <c r="AP19" i="30"/>
  <c r="AK19" i="30"/>
  <c r="AF19" i="30"/>
  <c r="AP18" i="30"/>
  <c r="AK18" i="30"/>
  <c r="AF18" i="30"/>
  <c r="AP17" i="30"/>
  <c r="AK17" i="30"/>
  <c r="AF17" i="30"/>
  <c r="AP16" i="30"/>
  <c r="AK16" i="30"/>
  <c r="AF16" i="30"/>
  <c r="AP15" i="30"/>
  <c r="AK15" i="30"/>
  <c r="AF15" i="30"/>
  <c r="AP14" i="30"/>
  <c r="AK14" i="30"/>
  <c r="AF14" i="30"/>
  <c r="AP13" i="30"/>
  <c r="AK13" i="30"/>
  <c r="AF13" i="30"/>
  <c r="AP12" i="30"/>
  <c r="AK12" i="30"/>
  <c r="AF12" i="30"/>
  <c r="AF10" i="30"/>
  <c r="AG39" i="27"/>
  <c r="AF39" i="27"/>
  <c r="AE39" i="27"/>
  <c r="AC39" i="27"/>
  <c r="AB39" i="27"/>
  <c r="AA39" i="27"/>
  <c r="Y39" i="27"/>
  <c r="AW39" i="27" s="1"/>
  <c r="X39" i="27"/>
  <c r="AV39" i="27" s="1"/>
  <c r="W39" i="27"/>
  <c r="AU39" i="27" s="1"/>
  <c r="BC37" i="27"/>
  <c r="BB37" i="27"/>
  <c r="BA37" i="27"/>
  <c r="AZ37" i="27"/>
  <c r="AY37" i="27"/>
  <c r="AX37" i="27"/>
  <c r="AH37" i="27"/>
  <c r="AD37" i="27"/>
  <c r="Z37" i="27"/>
  <c r="AG36" i="27"/>
  <c r="AF36" i="27"/>
  <c r="AE36" i="27"/>
  <c r="AC36" i="27"/>
  <c r="AB36" i="27"/>
  <c r="AA36" i="27"/>
  <c r="Y36" i="27"/>
  <c r="AW36" i="27" s="1"/>
  <c r="X36" i="27"/>
  <c r="AV36" i="27" s="1"/>
  <c r="W36" i="27"/>
  <c r="AU36" i="27" s="1"/>
  <c r="BC35" i="27"/>
  <c r="BB35" i="27"/>
  <c r="BA35" i="27"/>
  <c r="AZ35" i="27"/>
  <c r="AY35" i="27"/>
  <c r="AX35" i="27"/>
  <c r="AH35" i="27"/>
  <c r="AD35" i="27"/>
  <c r="Z35" i="27"/>
  <c r="Z34" i="27"/>
  <c r="BC33" i="27"/>
  <c r="BB33" i="27"/>
  <c r="BA33" i="27"/>
  <c r="AZ33" i="27"/>
  <c r="AY33" i="27"/>
  <c r="AX33" i="27"/>
  <c r="AH33" i="27"/>
  <c r="AD33" i="27"/>
  <c r="Z33" i="27"/>
  <c r="AH29" i="27"/>
  <c r="AG28" i="27"/>
  <c r="AF28" i="27"/>
  <c r="AE28" i="27"/>
  <c r="AC28" i="27"/>
  <c r="AB28" i="27"/>
  <c r="AA28" i="27"/>
  <c r="Y28" i="27"/>
  <c r="AW28" i="27" s="1"/>
  <c r="X28" i="27"/>
  <c r="AV28" i="27" s="1"/>
  <c r="W28" i="27"/>
  <c r="AU28" i="27" s="1"/>
  <c r="BC27" i="27"/>
  <c r="BB27" i="27"/>
  <c r="BA27" i="27"/>
  <c r="AZ27" i="27"/>
  <c r="AY27" i="27"/>
  <c r="AX27" i="27"/>
  <c r="AH27" i="27"/>
  <c r="AD27" i="27"/>
  <c r="Z27" i="27"/>
  <c r="BC26" i="27"/>
  <c r="BB26" i="27"/>
  <c r="BA26" i="27"/>
  <c r="AZ26" i="27"/>
  <c r="AY26" i="27"/>
  <c r="AX26" i="27"/>
  <c r="AH26" i="27"/>
  <c r="AD26" i="27"/>
  <c r="Z26" i="27"/>
  <c r="AG25" i="27"/>
  <c r="AF25" i="27"/>
  <c r="AE25" i="27"/>
  <c r="AC25" i="27"/>
  <c r="AB25" i="27"/>
  <c r="AA25" i="27"/>
  <c r="Y25" i="27"/>
  <c r="AW25" i="27" s="1"/>
  <c r="X25" i="27"/>
  <c r="AV25" i="27" s="1"/>
  <c r="W25" i="27"/>
  <c r="AU25" i="27" s="1"/>
  <c r="BC24" i="27"/>
  <c r="BB24" i="27"/>
  <c r="BA24" i="27"/>
  <c r="AZ24" i="27"/>
  <c r="AY24" i="27"/>
  <c r="AX24" i="27"/>
  <c r="AH24" i="27"/>
  <c r="AD24" i="27"/>
  <c r="Z24" i="27"/>
  <c r="BC23" i="27"/>
  <c r="BB23" i="27"/>
  <c r="BA23" i="27"/>
  <c r="AZ23" i="27"/>
  <c r="AY23" i="27"/>
  <c r="AX23" i="27"/>
  <c r="AH23" i="27"/>
  <c r="AD23" i="27"/>
  <c r="Z23" i="27"/>
  <c r="BC22" i="27"/>
  <c r="BB22" i="27"/>
  <c r="BA22" i="27"/>
  <c r="AZ22" i="27"/>
  <c r="AY22" i="27"/>
  <c r="AX22" i="27"/>
  <c r="AH22" i="27"/>
  <c r="AD22" i="27"/>
  <c r="Z22" i="27"/>
  <c r="BC21" i="27"/>
  <c r="BB21" i="27"/>
  <c r="BA21" i="27"/>
  <c r="AZ21" i="27"/>
  <c r="AY21" i="27"/>
  <c r="AX21" i="27"/>
  <c r="AH21" i="27"/>
  <c r="AD21" i="27"/>
  <c r="Z21" i="27"/>
  <c r="BC20" i="27"/>
  <c r="BB20" i="27"/>
  <c r="BA20" i="27"/>
  <c r="AZ20" i="27"/>
  <c r="AY20" i="27"/>
  <c r="AX20" i="27"/>
  <c r="AH20" i="27"/>
  <c r="AD20" i="27"/>
  <c r="Z20" i="27"/>
  <c r="BC19" i="27"/>
  <c r="BB19" i="27"/>
  <c r="BA19" i="27"/>
  <c r="AZ19" i="27"/>
  <c r="AY19" i="27"/>
  <c r="AX19" i="27"/>
  <c r="AH19" i="27"/>
  <c r="AD19" i="27"/>
  <c r="Z19" i="27"/>
  <c r="AG17" i="27"/>
  <c r="AF17" i="27"/>
  <c r="AE17" i="27"/>
  <c r="AC17" i="27"/>
  <c r="AB17" i="27"/>
  <c r="AA17" i="27"/>
  <c r="Y17" i="27"/>
  <c r="AW17" i="27" s="1"/>
  <c r="X17" i="27"/>
  <c r="AV17" i="27" s="1"/>
  <c r="W17" i="27"/>
  <c r="AU17" i="27" s="1"/>
  <c r="BC16" i="27"/>
  <c r="BB16" i="27"/>
  <c r="BA16" i="27"/>
  <c r="AZ16" i="27"/>
  <c r="AY16" i="27"/>
  <c r="AX16" i="27"/>
  <c r="AH16" i="27"/>
  <c r="AD16" i="27"/>
  <c r="Z16" i="27"/>
  <c r="BC15" i="27"/>
  <c r="BB15" i="27"/>
  <c r="BA15" i="27"/>
  <c r="AZ15" i="27"/>
  <c r="AY15" i="27"/>
  <c r="AX15" i="27"/>
  <c r="AH15" i="27"/>
  <c r="AD15" i="27"/>
  <c r="Z15" i="27"/>
  <c r="AG14" i="27"/>
  <c r="AF14" i="27"/>
  <c r="AE14" i="27"/>
  <c r="AC14" i="27"/>
  <c r="AB14" i="27"/>
  <c r="AA14" i="27"/>
  <c r="Y14" i="27"/>
  <c r="AW14" i="27" s="1"/>
  <c r="X14" i="27"/>
  <c r="AV14" i="27" s="1"/>
  <c r="W14" i="27"/>
  <c r="AU14" i="27" s="1"/>
  <c r="BC13" i="27"/>
  <c r="BB13" i="27"/>
  <c r="BA13" i="27"/>
  <c r="AZ13" i="27"/>
  <c r="AY13" i="27"/>
  <c r="AX13" i="27"/>
  <c r="AH13" i="27"/>
  <c r="AD13" i="27"/>
  <c r="Z13" i="27"/>
  <c r="BC12" i="27"/>
  <c r="BB12" i="27"/>
  <c r="BA12" i="27"/>
  <c r="AZ12" i="27"/>
  <c r="AY12" i="27"/>
  <c r="AX12" i="27"/>
  <c r="AH12" i="27"/>
  <c r="AD12" i="27"/>
  <c r="Z12" i="27"/>
  <c r="BC11" i="27"/>
  <c r="BB11" i="27"/>
  <c r="BA11" i="27"/>
  <c r="AZ11" i="27"/>
  <c r="AY11" i="27"/>
  <c r="AX11" i="27"/>
  <c r="AH11" i="27"/>
  <c r="AD11" i="27"/>
  <c r="Z11" i="27"/>
  <c r="BC10" i="27"/>
  <c r="BB10" i="27"/>
  <c r="BA10" i="27"/>
  <c r="AZ10" i="27"/>
  <c r="AY10" i="27"/>
  <c r="AX10" i="27"/>
  <c r="AH10" i="27"/>
  <c r="AD10" i="27"/>
  <c r="Z10" i="27"/>
  <c r="BC9" i="27"/>
  <c r="BB9" i="27"/>
  <c r="BA9" i="27"/>
  <c r="AZ9" i="27"/>
  <c r="AY9" i="27"/>
  <c r="AX9" i="27"/>
  <c r="AH9" i="27"/>
  <c r="AD9" i="27"/>
  <c r="Z9" i="27"/>
  <c r="BC8" i="27"/>
  <c r="BB8" i="27"/>
  <c r="BA8" i="27"/>
  <c r="AZ8" i="27"/>
  <c r="AY8" i="27"/>
  <c r="AX8" i="27"/>
  <c r="AH8" i="27"/>
  <c r="AD8" i="27"/>
  <c r="Z8" i="27"/>
  <c r="BC28" i="27" l="1"/>
  <c r="G1004" i="29"/>
  <c r="G1067" i="29"/>
  <c r="G1006" i="29"/>
  <c r="E851" i="29"/>
  <c r="G920" i="29"/>
  <c r="F851" i="29"/>
  <c r="F869" i="29"/>
  <c r="G833" i="29"/>
  <c r="G917" i="29"/>
  <c r="F914" i="29"/>
  <c r="G987" i="29"/>
  <c r="G1015" i="29"/>
  <c r="G889" i="29"/>
  <c r="G1031" i="29"/>
  <c r="G1039" i="29"/>
  <c r="G1059" i="29"/>
  <c r="G977" i="29"/>
  <c r="G844" i="29"/>
  <c r="G991" i="29"/>
  <c r="G1023" i="29"/>
  <c r="G1033" i="29"/>
  <c r="AD36" i="27"/>
  <c r="AH25" i="27"/>
  <c r="AD17" i="27"/>
  <c r="AB7" i="27"/>
  <c r="AH14" i="27"/>
  <c r="BB25" i="27"/>
  <c r="AF18" i="27"/>
  <c r="AH39" i="27"/>
  <c r="AE7" i="27"/>
  <c r="X18" i="27"/>
  <c r="AV18" i="27" s="1"/>
  <c r="AY36" i="27"/>
  <c r="AX36" i="27"/>
  <c r="AG18" i="27"/>
  <c r="AH28" i="27"/>
  <c r="W18" i="27"/>
  <c r="AU18" i="27" s="1"/>
  <c r="BA28" i="27"/>
  <c r="AY17" i="27"/>
  <c r="AE18" i="27"/>
  <c r="AA7" i="27"/>
  <c r="AX17" i="27"/>
  <c r="BB36" i="27"/>
  <c r="G824" i="29"/>
  <c r="G817" i="29"/>
  <c r="G825" i="29"/>
  <c r="G1014" i="29"/>
  <c r="G986" i="29"/>
  <c r="G996" i="29"/>
  <c r="G1005" i="29"/>
  <c r="G1032" i="29"/>
  <c r="G1049" i="29"/>
  <c r="G816" i="29"/>
  <c r="G853" i="29"/>
  <c r="G907" i="29"/>
  <c r="G915" i="29"/>
  <c r="G1068" i="29"/>
  <c r="G1041" i="29"/>
  <c r="G835" i="29"/>
  <c r="G1013" i="29"/>
  <c r="G943" i="29"/>
  <c r="G941" i="29"/>
  <c r="G942" i="29"/>
  <c r="G923" i="29"/>
  <c r="D914" i="29"/>
  <c r="E914" i="29"/>
  <c r="G916" i="29"/>
  <c r="G905" i="29"/>
  <c r="G888" i="29"/>
  <c r="G887" i="29"/>
  <c r="G878" i="29"/>
  <c r="G880" i="29"/>
  <c r="G871" i="29"/>
  <c r="G872" i="29"/>
  <c r="E869" i="29"/>
  <c r="G870" i="29"/>
  <c r="G860" i="29"/>
  <c r="G854" i="29"/>
  <c r="G843" i="29"/>
  <c r="G842" i="29"/>
  <c r="G815" i="29"/>
  <c r="AX14" i="27"/>
  <c r="AZ25" i="27"/>
  <c r="BB28" i="27"/>
  <c r="AY14" i="27"/>
  <c r="AF7" i="27"/>
  <c r="BA25" i="27"/>
  <c r="AC18" i="27"/>
  <c r="BA39" i="27"/>
  <c r="BC25" i="27"/>
  <c r="BC36" i="27"/>
  <c r="AD39" i="27"/>
  <c r="Z28" i="27"/>
  <c r="AD14" i="27"/>
  <c r="AG7" i="27"/>
  <c r="Y29" i="27"/>
  <c r="AW29" i="27" s="1"/>
  <c r="Y18" i="27"/>
  <c r="AW18" i="27" s="1"/>
  <c r="W29" i="27"/>
  <c r="AU29" i="27" s="1"/>
  <c r="X7" i="27"/>
  <c r="AV7" i="27" s="1"/>
  <c r="AZ14" i="27"/>
  <c r="BA17" i="27"/>
  <c r="AH17" i="27"/>
  <c r="AB18" i="27"/>
  <c r="AD25" i="27"/>
  <c r="AX28" i="27"/>
  <c r="AB29" i="27"/>
  <c r="BB29" i="27" s="1"/>
  <c r="AX39" i="27"/>
  <c r="AC7" i="27"/>
  <c r="Z17" i="27"/>
  <c r="AA18" i="27"/>
  <c r="Y7" i="27"/>
  <c r="AW7" i="27" s="1"/>
  <c r="BA14" i="27"/>
  <c r="BB17" i="27"/>
  <c r="BC17" i="27"/>
  <c r="AX25" i="27"/>
  <c r="AY28" i="27"/>
  <c r="AC29" i="27"/>
  <c r="BC29" i="27" s="1"/>
  <c r="AA29" i="27"/>
  <c r="BA29" i="27" s="1"/>
  <c r="AH36" i="27"/>
  <c r="Z39" i="27"/>
  <c r="W7" i="27"/>
  <c r="AU7" i="27" s="1"/>
  <c r="AD28" i="27"/>
  <c r="BB14" i="27"/>
  <c r="BC14" i="27"/>
  <c r="AY25" i="27"/>
  <c r="AZ39" i="27"/>
  <c r="BB39" i="27"/>
  <c r="X29" i="27"/>
  <c r="AV29" i="27" s="1"/>
  <c r="Z36" i="27"/>
  <c r="BA36" i="27"/>
  <c r="AZ36" i="27"/>
  <c r="BC39" i="27"/>
  <c r="AZ17" i="27"/>
  <c r="AZ28" i="27"/>
  <c r="Z14" i="27"/>
  <c r="Z25" i="27"/>
  <c r="AY39" i="27"/>
  <c r="AH18" i="27" l="1"/>
  <c r="AD18" i="27"/>
  <c r="BB18" i="27"/>
  <c r="BA7" i="27"/>
  <c r="G869" i="29"/>
  <c r="G914" i="29"/>
  <c r="BC18" i="27"/>
  <c r="BB7" i="27"/>
  <c r="AX7" i="27"/>
  <c r="Z18" i="27"/>
  <c r="AZ29" i="27"/>
  <c r="AH7" i="27"/>
  <c r="AY7" i="27"/>
  <c r="AY18" i="27"/>
  <c r="BA18" i="27"/>
  <c r="AD29" i="27"/>
  <c r="AY29" i="27"/>
  <c r="AX18" i="27"/>
  <c r="AZ18" i="27"/>
  <c r="AD7" i="27"/>
  <c r="BC7" i="27"/>
  <c r="AZ7" i="27"/>
  <c r="Z29" i="27"/>
  <c r="AX29" i="27"/>
  <c r="Z7" i="27"/>
  <c r="AO12" i="32" l="1"/>
  <c r="AM12" i="32"/>
  <c r="R12" i="32"/>
  <c r="P12" i="32"/>
  <c r="N12" i="32"/>
  <c r="AO11" i="32"/>
  <c r="AM11" i="32"/>
  <c r="R11" i="32"/>
  <c r="P11" i="32"/>
  <c r="N11" i="32"/>
  <c r="AO10" i="32"/>
  <c r="AM10" i="32"/>
  <c r="R10" i="32"/>
  <c r="P10" i="32"/>
  <c r="N10" i="32"/>
  <c r="AO9" i="32"/>
  <c r="AM9" i="32"/>
  <c r="R9" i="32"/>
  <c r="P9" i="32"/>
  <c r="N9" i="32"/>
  <c r="AO8" i="32"/>
  <c r="AM8" i="32"/>
  <c r="AK8" i="32"/>
  <c r="R8" i="32"/>
  <c r="P8" i="32"/>
  <c r="N8" i="32"/>
  <c r="M220" i="34"/>
  <c r="L220" i="34"/>
  <c r="J220" i="34"/>
  <c r="F220" i="34"/>
  <c r="M219" i="34"/>
  <c r="L219" i="34"/>
  <c r="J219" i="34"/>
  <c r="F219" i="34"/>
  <c r="M218" i="34"/>
  <c r="L218" i="34"/>
  <c r="J218" i="34"/>
  <c r="F218" i="34"/>
  <c r="M217" i="34"/>
  <c r="L217" i="34"/>
  <c r="F217" i="34"/>
  <c r="M215" i="34"/>
  <c r="M214" i="34"/>
  <c r="L214" i="34"/>
  <c r="K214" i="34"/>
  <c r="J214" i="34"/>
  <c r="F214" i="34"/>
  <c r="M213" i="34"/>
  <c r="L213" i="34"/>
  <c r="K213" i="34"/>
  <c r="J213" i="34"/>
  <c r="F213" i="34"/>
  <c r="M212" i="34"/>
  <c r="L212" i="34"/>
  <c r="K212" i="34"/>
  <c r="J212" i="34"/>
  <c r="F212" i="34"/>
  <c r="M211" i="34"/>
  <c r="L211" i="34"/>
  <c r="K211" i="34"/>
  <c r="J211" i="34"/>
  <c r="F211" i="34"/>
  <c r="M210" i="34"/>
  <c r="L210" i="34"/>
  <c r="K210" i="34"/>
  <c r="J210" i="34"/>
  <c r="F210" i="34"/>
  <c r="M209" i="34"/>
  <c r="L209" i="34"/>
  <c r="K209" i="34"/>
  <c r="J209" i="34"/>
  <c r="F209" i="34"/>
  <c r="M208" i="34"/>
  <c r="L208" i="34"/>
  <c r="K208" i="34"/>
  <c r="J208" i="34"/>
  <c r="F208" i="34"/>
  <c r="L207" i="34"/>
  <c r="K207" i="34"/>
  <c r="J207" i="34"/>
  <c r="F207" i="34"/>
  <c r="L206" i="34"/>
  <c r="K206" i="34"/>
  <c r="J206" i="34"/>
  <c r="F206" i="34"/>
  <c r="M205" i="34"/>
  <c r="L205" i="34"/>
  <c r="K205" i="34"/>
  <c r="J205" i="34"/>
  <c r="F205" i="34"/>
  <c r="M204" i="34"/>
  <c r="L204" i="34"/>
  <c r="K204" i="34"/>
  <c r="J204" i="34"/>
  <c r="F204" i="34"/>
  <c r="M203" i="34"/>
  <c r="L203" i="34"/>
  <c r="K203" i="34"/>
  <c r="J203" i="34"/>
  <c r="F203" i="34"/>
  <c r="M202" i="34"/>
  <c r="L202" i="34"/>
  <c r="K202" i="34"/>
  <c r="J202" i="34"/>
  <c r="F202" i="34"/>
  <c r="M196" i="34"/>
  <c r="L196" i="34"/>
  <c r="J196" i="34"/>
  <c r="F196" i="34"/>
  <c r="M195" i="34"/>
  <c r="L195" i="34"/>
  <c r="J195" i="34"/>
  <c r="F195" i="34"/>
  <c r="M194" i="34"/>
  <c r="L194" i="34"/>
  <c r="J194" i="34"/>
  <c r="F194" i="34"/>
  <c r="M193" i="34"/>
  <c r="L193" i="34"/>
  <c r="J193" i="34"/>
  <c r="F193" i="34"/>
  <c r="M192" i="34"/>
  <c r="M191" i="34"/>
  <c r="M190" i="34"/>
  <c r="L190" i="34"/>
  <c r="K190" i="34"/>
  <c r="J190" i="34"/>
  <c r="F190" i="34"/>
  <c r="M189" i="34"/>
  <c r="L189" i="34"/>
  <c r="K189" i="34"/>
  <c r="J189" i="34"/>
  <c r="F189" i="34"/>
  <c r="M188" i="34"/>
  <c r="L188" i="34"/>
  <c r="K188" i="34"/>
  <c r="J188" i="34"/>
  <c r="F188" i="34"/>
  <c r="M187" i="34"/>
  <c r="L187" i="34"/>
  <c r="K187" i="34"/>
  <c r="J187" i="34"/>
  <c r="F187" i="34"/>
  <c r="M186" i="34"/>
  <c r="L186" i="34"/>
  <c r="K186" i="34"/>
  <c r="J186" i="34"/>
  <c r="F186" i="34"/>
  <c r="M185" i="34"/>
  <c r="L185" i="34"/>
  <c r="K185" i="34"/>
  <c r="J185" i="34"/>
  <c r="F185" i="34"/>
  <c r="M184" i="34"/>
  <c r="L184" i="34"/>
  <c r="K184" i="34"/>
  <c r="J184" i="34"/>
  <c r="F184" i="34"/>
  <c r="L183" i="34"/>
  <c r="K183" i="34"/>
  <c r="J183" i="34"/>
  <c r="F183" i="34"/>
  <c r="L182" i="34"/>
  <c r="K182" i="34"/>
  <c r="J182" i="34"/>
  <c r="F182" i="34"/>
  <c r="M181" i="34"/>
  <c r="L181" i="34"/>
  <c r="K181" i="34"/>
  <c r="J181" i="34"/>
  <c r="F181" i="34"/>
  <c r="M180" i="34"/>
  <c r="L180" i="34"/>
  <c r="K180" i="34"/>
  <c r="J180" i="34"/>
  <c r="F180" i="34"/>
  <c r="M179" i="34"/>
  <c r="L179" i="34"/>
  <c r="K179" i="34"/>
  <c r="J179" i="34"/>
  <c r="F179" i="34"/>
  <c r="M178" i="34"/>
  <c r="L178" i="34"/>
  <c r="K178" i="34"/>
  <c r="J178" i="34"/>
  <c r="F178" i="34"/>
  <c r="M281" i="40"/>
  <c r="L281" i="40"/>
  <c r="J281" i="40"/>
  <c r="F281" i="40"/>
  <c r="M280" i="40"/>
  <c r="L280" i="40"/>
  <c r="J280" i="40"/>
  <c r="F280" i="40"/>
  <c r="M279" i="40"/>
  <c r="L279" i="40"/>
  <c r="J279" i="40"/>
  <c r="F279" i="40"/>
  <c r="C279" i="40"/>
  <c r="M278" i="40"/>
  <c r="L278" i="40"/>
  <c r="J278" i="40"/>
  <c r="F278" i="40"/>
  <c r="M277" i="40"/>
  <c r="L277" i="40"/>
  <c r="J277" i="40"/>
  <c r="F277" i="40"/>
  <c r="M276" i="40"/>
  <c r="L276" i="40"/>
  <c r="J276" i="40"/>
  <c r="F276" i="40"/>
  <c r="M275" i="40"/>
  <c r="L275" i="40"/>
  <c r="K275" i="40"/>
  <c r="J275" i="40"/>
  <c r="F275" i="40"/>
  <c r="M273" i="40"/>
  <c r="L273" i="40"/>
  <c r="J273" i="40"/>
  <c r="F273" i="40"/>
  <c r="M271" i="40"/>
  <c r="L271" i="40"/>
  <c r="K271" i="40"/>
  <c r="J271" i="40"/>
  <c r="F271" i="40"/>
  <c r="M270" i="40"/>
  <c r="L270" i="40"/>
  <c r="K270" i="40"/>
  <c r="J270" i="40"/>
  <c r="F270" i="40"/>
  <c r="M269" i="40"/>
  <c r="L269" i="40"/>
  <c r="K269" i="40"/>
  <c r="J269" i="40"/>
  <c r="F269" i="40"/>
  <c r="M268" i="40"/>
  <c r="J268" i="40"/>
  <c r="F268" i="40"/>
  <c r="M267" i="40"/>
  <c r="L267" i="40"/>
  <c r="K267" i="40"/>
  <c r="J267" i="40"/>
  <c r="F267" i="40"/>
  <c r="M266" i="40"/>
  <c r="L266" i="40"/>
  <c r="K266" i="40"/>
  <c r="J266" i="40"/>
  <c r="F266" i="40"/>
  <c r="M265" i="40"/>
  <c r="L265" i="40"/>
  <c r="K265" i="40"/>
  <c r="J265" i="40"/>
  <c r="F265" i="40"/>
  <c r="M262" i="40"/>
  <c r="L262" i="40"/>
  <c r="K262" i="40"/>
  <c r="J262" i="40"/>
  <c r="F262" i="40"/>
  <c r="M261" i="40"/>
  <c r="L261" i="40"/>
  <c r="K261" i="40"/>
  <c r="J261" i="40"/>
  <c r="F261" i="40"/>
  <c r="L260" i="40"/>
  <c r="K260" i="40"/>
  <c r="J260" i="40"/>
  <c r="F260" i="40"/>
  <c r="L259" i="40"/>
  <c r="K259" i="40"/>
  <c r="J259" i="40"/>
  <c r="F259" i="40"/>
  <c r="M258" i="40"/>
  <c r="L258" i="40"/>
  <c r="K258" i="40"/>
  <c r="J258" i="40"/>
  <c r="F258" i="40"/>
  <c r="M257" i="40"/>
  <c r="L257" i="40"/>
  <c r="K257" i="40"/>
  <c r="J257" i="40"/>
  <c r="F257" i="40"/>
  <c r="M256" i="40"/>
  <c r="L256" i="40"/>
  <c r="K256" i="40"/>
  <c r="J256" i="40"/>
  <c r="F256" i="40"/>
  <c r="M255" i="40"/>
  <c r="L255" i="40"/>
  <c r="K255" i="40"/>
  <c r="J255" i="40"/>
  <c r="F255" i="40"/>
  <c r="M249" i="40"/>
  <c r="L249" i="40"/>
  <c r="K249" i="40"/>
  <c r="J249" i="40"/>
  <c r="F249" i="40"/>
  <c r="M248" i="40"/>
  <c r="L248" i="40"/>
  <c r="K248" i="40"/>
  <c r="J248" i="40"/>
  <c r="F248" i="40"/>
  <c r="M247" i="40"/>
  <c r="L247" i="40"/>
  <c r="J247" i="40"/>
  <c r="G247" i="40"/>
  <c r="K247" i="40" s="1"/>
  <c r="F247" i="40"/>
  <c r="M246" i="40"/>
  <c r="L246" i="40"/>
  <c r="J246" i="40"/>
  <c r="F246" i="40"/>
  <c r="M245" i="40"/>
  <c r="L245" i="40"/>
  <c r="J245" i="40"/>
  <c r="F245" i="40"/>
  <c r="M244" i="40"/>
  <c r="L244" i="40"/>
  <c r="K244" i="40"/>
  <c r="J244" i="40"/>
  <c r="F244" i="40"/>
  <c r="M243" i="40"/>
  <c r="L243" i="40"/>
  <c r="K243" i="40"/>
  <c r="J243" i="40"/>
  <c r="F243" i="40"/>
  <c r="M241" i="40"/>
  <c r="L241" i="40"/>
  <c r="K241" i="40"/>
  <c r="J241" i="40"/>
  <c r="F241" i="40"/>
  <c r="M239" i="40"/>
  <c r="L239" i="40"/>
  <c r="K239" i="40"/>
  <c r="J239" i="40"/>
  <c r="F239" i="40"/>
  <c r="M238" i="40"/>
  <c r="L238" i="40"/>
  <c r="K238" i="40"/>
  <c r="J238" i="40"/>
  <c r="F238" i="40"/>
  <c r="M237" i="40"/>
  <c r="L237" i="40"/>
  <c r="K237" i="40"/>
  <c r="J237" i="40"/>
  <c r="F237" i="40"/>
  <c r="M236" i="40"/>
  <c r="L236" i="40"/>
  <c r="K236" i="40"/>
  <c r="J236" i="40"/>
  <c r="F236" i="40"/>
  <c r="M235" i="40"/>
  <c r="L235" i="40"/>
  <c r="K235" i="40"/>
  <c r="J235" i="40"/>
  <c r="F235" i="40"/>
  <c r="M234" i="40"/>
  <c r="J234" i="40"/>
  <c r="F234" i="40"/>
  <c r="M233" i="40"/>
  <c r="L233" i="40"/>
  <c r="K233" i="40"/>
  <c r="J233" i="40"/>
  <c r="F233" i="40"/>
  <c r="M230" i="40"/>
  <c r="L230" i="40"/>
  <c r="K230" i="40"/>
  <c r="J230" i="40"/>
  <c r="F230" i="40"/>
  <c r="M229" i="40"/>
  <c r="L229" i="40"/>
  <c r="K229" i="40"/>
  <c r="J229" i="40"/>
  <c r="F229" i="40"/>
  <c r="M228" i="40"/>
  <c r="L228" i="40"/>
  <c r="K228" i="40"/>
  <c r="J228" i="40"/>
  <c r="F228" i="40"/>
  <c r="M227" i="40"/>
  <c r="L227" i="40"/>
  <c r="K227" i="40"/>
  <c r="J227" i="40"/>
  <c r="F227" i="40"/>
  <c r="M226" i="40"/>
  <c r="L226" i="40"/>
  <c r="K226" i="40"/>
  <c r="J226" i="40"/>
  <c r="F226" i="40"/>
  <c r="M225" i="40"/>
  <c r="L225" i="40"/>
  <c r="K225" i="40"/>
  <c r="J225" i="40"/>
  <c r="F225" i="40"/>
  <c r="M224" i="40"/>
  <c r="L224" i="40"/>
  <c r="K224" i="40"/>
  <c r="J224" i="40"/>
  <c r="F224" i="40"/>
  <c r="M223" i="40"/>
  <c r="L223" i="40"/>
  <c r="K223" i="40"/>
  <c r="J223" i="40"/>
  <c r="F223" i="40"/>
  <c r="AH181" i="33"/>
  <c r="AH174" i="33" s="1"/>
  <c r="AG181" i="33"/>
  <c r="AG174" i="33" s="1"/>
  <c r="AF181" i="33"/>
  <c r="AF174" i="33" s="1"/>
  <c r="AD181" i="33"/>
  <c r="AC181" i="33"/>
  <c r="AC174" i="33" s="1"/>
  <c r="AB181" i="33"/>
  <c r="AB174" i="33" s="1"/>
  <c r="Z181" i="33"/>
  <c r="AX181" i="33" s="1"/>
  <c r="Y181" i="33"/>
  <c r="X181" i="33"/>
  <c r="AV181" i="33" s="1"/>
  <c r="BD179" i="33"/>
  <c r="BC179" i="33"/>
  <c r="BB179" i="33"/>
  <c r="BA179" i="33"/>
  <c r="AZ179" i="33"/>
  <c r="AY179" i="33"/>
  <c r="AI179" i="33"/>
  <c r="AE179" i="33"/>
  <c r="AH173" i="33"/>
  <c r="AG173" i="33"/>
  <c r="AF173" i="33"/>
  <c r="AD173" i="33"/>
  <c r="AC173" i="33"/>
  <c r="AB173" i="33"/>
  <c r="Z173" i="33"/>
  <c r="AX173" i="33" s="1"/>
  <c r="Y173" i="33"/>
  <c r="AW173" i="33" s="1"/>
  <c r="X173" i="33"/>
  <c r="AV173" i="33" s="1"/>
  <c r="BD171" i="33"/>
  <c r="BC171" i="33"/>
  <c r="BB171" i="33"/>
  <c r="BA171" i="33"/>
  <c r="AZ171" i="33"/>
  <c r="AY171" i="33"/>
  <c r="AI171" i="33"/>
  <c r="AE171" i="33"/>
  <c r="AA171" i="33"/>
  <c r="AH170" i="33"/>
  <c r="AG170" i="33"/>
  <c r="AF170" i="33"/>
  <c r="AD170" i="33"/>
  <c r="AC170" i="33"/>
  <c r="AC163" i="33" s="1"/>
  <c r="AB170" i="33"/>
  <c r="Z170" i="33"/>
  <c r="AX170" i="33" s="1"/>
  <c r="Y170" i="33"/>
  <c r="X170" i="33"/>
  <c r="AI168" i="33"/>
  <c r="AE168" i="33"/>
  <c r="AA168" i="33"/>
  <c r="BD165" i="33"/>
  <c r="BC165" i="33"/>
  <c r="BB165" i="33"/>
  <c r="BA165" i="33"/>
  <c r="AZ165" i="33"/>
  <c r="AY165" i="33"/>
  <c r="AI165" i="33"/>
  <c r="AE165" i="33"/>
  <c r="AA165" i="33"/>
  <c r="BD164" i="33"/>
  <c r="BC164" i="33"/>
  <c r="BB164" i="33"/>
  <c r="BA164" i="33"/>
  <c r="AZ164" i="33"/>
  <c r="AY164" i="33"/>
  <c r="AI164" i="33"/>
  <c r="AE164" i="33"/>
  <c r="AA164" i="33"/>
  <c r="AH162" i="33"/>
  <c r="AG162" i="33"/>
  <c r="AF162" i="33"/>
  <c r="AD162" i="33"/>
  <c r="AC162" i="33"/>
  <c r="AB162" i="33"/>
  <c r="Z162" i="33"/>
  <c r="AX162" i="33" s="1"/>
  <c r="Y162" i="33"/>
  <c r="AW162" i="33" s="1"/>
  <c r="X162" i="33"/>
  <c r="AV162" i="33" s="1"/>
  <c r="BD160" i="33"/>
  <c r="BC160" i="33"/>
  <c r="BB160" i="33"/>
  <c r="BA160" i="33"/>
  <c r="AZ160" i="33"/>
  <c r="AY160" i="33"/>
  <c r="AI160" i="33"/>
  <c r="AE160" i="33"/>
  <c r="AA160" i="33"/>
  <c r="AH159" i="33"/>
  <c r="AG159" i="33"/>
  <c r="AF159" i="33"/>
  <c r="AD159" i="33"/>
  <c r="AC159" i="33"/>
  <c r="AB159" i="33"/>
  <c r="Z159" i="33"/>
  <c r="Y159" i="33"/>
  <c r="AW159" i="33" s="1"/>
  <c r="X159" i="33"/>
  <c r="AV159" i="33" s="1"/>
  <c r="BD157" i="33"/>
  <c r="BC157" i="33"/>
  <c r="BB157" i="33"/>
  <c r="BA157" i="33"/>
  <c r="AZ157" i="33"/>
  <c r="AY157" i="33"/>
  <c r="AI157" i="33"/>
  <c r="AE157" i="33"/>
  <c r="AA157" i="33"/>
  <c r="BD156" i="33"/>
  <c r="BC156" i="33"/>
  <c r="BB156" i="33"/>
  <c r="BA156" i="33"/>
  <c r="AZ156" i="33"/>
  <c r="AY156" i="33"/>
  <c r="AI156" i="33"/>
  <c r="AE156" i="33"/>
  <c r="AA156" i="33"/>
  <c r="BD154" i="33"/>
  <c r="BC154" i="33"/>
  <c r="BB154" i="33"/>
  <c r="BA154" i="33"/>
  <c r="AZ154" i="33"/>
  <c r="AY154" i="33"/>
  <c r="AI154" i="33"/>
  <c r="AE154" i="33"/>
  <c r="AA154" i="33"/>
  <c r="BD153" i="33"/>
  <c r="BC153" i="33"/>
  <c r="BB153" i="33"/>
  <c r="BA153" i="33"/>
  <c r="AZ153" i="33"/>
  <c r="AY153" i="33"/>
  <c r="AI153" i="33"/>
  <c r="AE153" i="33"/>
  <c r="AA153" i="33"/>
  <c r="AH151" i="33"/>
  <c r="AG151" i="33"/>
  <c r="AF151" i="33"/>
  <c r="AD151" i="33"/>
  <c r="AC151" i="33"/>
  <c r="AB151" i="33"/>
  <c r="Z151" i="33"/>
  <c r="Y151" i="33"/>
  <c r="AW151" i="33" s="1"/>
  <c r="X151" i="33"/>
  <c r="AV151" i="33" s="1"/>
  <c r="BD149" i="33"/>
  <c r="BC149" i="33"/>
  <c r="BB149" i="33"/>
  <c r="BA149" i="33"/>
  <c r="AZ149" i="33"/>
  <c r="AY149" i="33"/>
  <c r="AI149" i="33"/>
  <c r="AE149" i="33"/>
  <c r="AA149" i="33"/>
  <c r="AH148" i="33"/>
  <c r="AG148" i="33"/>
  <c r="AF148" i="33"/>
  <c r="AD148" i="33"/>
  <c r="AC148" i="33"/>
  <c r="AC141" i="33" s="1"/>
  <c r="AB148" i="33"/>
  <c r="Z148" i="33"/>
  <c r="Y148" i="33"/>
  <c r="AW148" i="33" s="1"/>
  <c r="X148" i="33"/>
  <c r="AV148" i="33" s="1"/>
  <c r="BD146" i="33"/>
  <c r="BC146" i="33"/>
  <c r="BB146" i="33"/>
  <c r="BA146" i="33"/>
  <c r="AZ146" i="33"/>
  <c r="AY146" i="33"/>
  <c r="AI146" i="33"/>
  <c r="AE146" i="33"/>
  <c r="AA146" i="33"/>
  <c r="BD145" i="33"/>
  <c r="BC145" i="33"/>
  <c r="BB145" i="33"/>
  <c r="BA145" i="33"/>
  <c r="AZ145" i="33"/>
  <c r="AY145" i="33"/>
  <c r="AI145" i="33"/>
  <c r="AE145" i="33"/>
  <c r="AA145" i="33"/>
  <c r="BD143" i="33"/>
  <c r="BC143" i="33"/>
  <c r="BB143" i="33"/>
  <c r="BA143" i="33"/>
  <c r="AZ143" i="33"/>
  <c r="AY143" i="33"/>
  <c r="AI143" i="33"/>
  <c r="AE143" i="33"/>
  <c r="AA143" i="33"/>
  <c r="BD142" i="33"/>
  <c r="BC142" i="33"/>
  <c r="BB142" i="33"/>
  <c r="BA142" i="33"/>
  <c r="AZ142" i="33"/>
  <c r="AY142" i="33"/>
  <c r="AI142" i="33"/>
  <c r="AE142" i="33"/>
  <c r="AA142" i="33"/>
  <c r="AH135" i="33"/>
  <c r="AG135" i="33"/>
  <c r="AF135" i="33"/>
  <c r="AD135" i="33"/>
  <c r="AC135" i="33"/>
  <c r="AB135" i="33"/>
  <c r="Z135" i="33"/>
  <c r="AX135" i="33" s="1"/>
  <c r="Y135" i="33"/>
  <c r="AW135" i="33" s="1"/>
  <c r="X135" i="33"/>
  <c r="AV135" i="33" s="1"/>
  <c r="BD134" i="33"/>
  <c r="BC134" i="33"/>
  <c r="BB134" i="33"/>
  <c r="BA134" i="33"/>
  <c r="AZ134" i="33"/>
  <c r="AY134" i="33"/>
  <c r="AI134" i="33"/>
  <c r="AE134" i="33"/>
  <c r="AA134" i="33"/>
  <c r="BD133" i="33"/>
  <c r="BC133" i="33"/>
  <c r="BB133" i="33"/>
  <c r="BA133" i="33"/>
  <c r="AZ133" i="33"/>
  <c r="AY133" i="33"/>
  <c r="AI133" i="33"/>
  <c r="AE133" i="33"/>
  <c r="AA133" i="33"/>
  <c r="AH132" i="33"/>
  <c r="AG132" i="33"/>
  <c r="AF132" i="33"/>
  <c r="AD132" i="33"/>
  <c r="AC132" i="33"/>
  <c r="AB132" i="33"/>
  <c r="Z132" i="33"/>
  <c r="AX132" i="33" s="1"/>
  <c r="Y132" i="33"/>
  <c r="AW132" i="33" s="1"/>
  <c r="X132" i="33"/>
  <c r="AV132" i="33" s="1"/>
  <c r="BD131" i="33"/>
  <c r="BC131" i="33"/>
  <c r="BB131" i="33"/>
  <c r="BA131" i="33"/>
  <c r="AZ131" i="33"/>
  <c r="AY131" i="33"/>
  <c r="AE131" i="33"/>
  <c r="AA131" i="33"/>
  <c r="BD130" i="33"/>
  <c r="BC130" i="33"/>
  <c r="BB130" i="33"/>
  <c r="BA130" i="33"/>
  <c r="AZ130" i="33"/>
  <c r="AY130" i="33"/>
  <c r="AI130" i="33"/>
  <c r="AE130" i="33"/>
  <c r="AA130" i="33"/>
  <c r="BD129" i="33"/>
  <c r="BC129" i="33"/>
  <c r="BB129" i="33"/>
  <c r="BA129" i="33"/>
  <c r="AZ129" i="33"/>
  <c r="AY129" i="33"/>
  <c r="AI129" i="33"/>
  <c r="AE129" i="33"/>
  <c r="AA129" i="33"/>
  <c r="BD128" i="33"/>
  <c r="BC128" i="33"/>
  <c r="BB128" i="33"/>
  <c r="BA128" i="33"/>
  <c r="AZ128" i="33"/>
  <c r="AY128" i="33"/>
  <c r="AI128" i="33"/>
  <c r="AE128" i="33"/>
  <c r="AA128" i="33"/>
  <c r="BD127" i="33"/>
  <c r="BC127" i="33"/>
  <c r="BB127" i="33"/>
  <c r="BA127" i="33"/>
  <c r="AZ127" i="33"/>
  <c r="AY127" i="33"/>
  <c r="AI127" i="33"/>
  <c r="AE127" i="33"/>
  <c r="AA127" i="33"/>
  <c r="BD126" i="33"/>
  <c r="BC126" i="33"/>
  <c r="BB126" i="33"/>
  <c r="BA126" i="33"/>
  <c r="AZ126" i="33"/>
  <c r="AY126" i="33"/>
  <c r="AI126" i="33"/>
  <c r="AE126" i="33"/>
  <c r="AA126" i="33"/>
  <c r="AH93" i="33"/>
  <c r="AG93" i="33"/>
  <c r="AF93" i="33"/>
  <c r="AD93" i="33"/>
  <c r="AC93" i="33"/>
  <c r="AB93" i="33"/>
  <c r="Z93" i="33"/>
  <c r="AX93" i="33" s="1"/>
  <c r="Y93" i="33"/>
  <c r="X93" i="33"/>
  <c r="BD91" i="33"/>
  <c r="BC91" i="33"/>
  <c r="BB91" i="33"/>
  <c r="BA91" i="33"/>
  <c r="AZ91" i="33"/>
  <c r="AY91" i="33"/>
  <c r="AI91" i="33"/>
  <c r="AE91" i="33"/>
  <c r="AA91" i="33"/>
  <c r="AH90" i="33"/>
  <c r="AG90" i="33"/>
  <c r="AF90" i="33"/>
  <c r="AF83" i="33" s="1"/>
  <c r="AD90" i="33"/>
  <c r="AC90" i="33"/>
  <c r="AB90" i="33"/>
  <c r="AB83" i="33" s="1"/>
  <c r="Z90" i="33"/>
  <c r="AX90" i="33" s="1"/>
  <c r="Y90" i="33"/>
  <c r="X90" i="33"/>
  <c r="BD88" i="33"/>
  <c r="BC88" i="33"/>
  <c r="BB88" i="33"/>
  <c r="BA88" i="33"/>
  <c r="AZ88" i="33"/>
  <c r="AY88" i="33"/>
  <c r="AI88" i="33"/>
  <c r="AE88" i="33"/>
  <c r="AA88" i="33"/>
  <c r="BD87" i="33"/>
  <c r="BC87" i="33"/>
  <c r="BB87" i="33"/>
  <c r="BA87" i="33"/>
  <c r="AZ87" i="33"/>
  <c r="AY87" i="33"/>
  <c r="AI87" i="33"/>
  <c r="AE87" i="33"/>
  <c r="AA87" i="33"/>
  <c r="BD86" i="33"/>
  <c r="BC86" i="33"/>
  <c r="BB86" i="33"/>
  <c r="BA86" i="33"/>
  <c r="AZ86" i="33"/>
  <c r="AY86" i="33"/>
  <c r="AI86" i="33"/>
  <c r="AE86" i="33"/>
  <c r="AA86" i="33"/>
  <c r="BD85" i="33"/>
  <c r="BC85" i="33"/>
  <c r="BB85" i="33"/>
  <c r="BA85" i="33"/>
  <c r="AZ85" i="33"/>
  <c r="AY85" i="33"/>
  <c r="AI85" i="33"/>
  <c r="AE85" i="33"/>
  <c r="AA85" i="33"/>
  <c r="BD84" i="33"/>
  <c r="BC84" i="33"/>
  <c r="BB84" i="33"/>
  <c r="BA84" i="33"/>
  <c r="AZ84" i="33"/>
  <c r="AY84" i="33"/>
  <c r="AI84" i="33"/>
  <c r="AE84" i="33"/>
  <c r="AA84" i="33"/>
  <c r="AH79" i="33"/>
  <c r="AG79" i="33"/>
  <c r="AF79" i="33"/>
  <c r="AD79" i="33"/>
  <c r="AC79" i="33"/>
  <c r="AB79" i="33"/>
  <c r="Z79" i="33"/>
  <c r="AX79" i="33" s="1"/>
  <c r="Y79" i="33"/>
  <c r="AW79" i="33" s="1"/>
  <c r="X79" i="33"/>
  <c r="AV79" i="33" s="1"/>
  <c r="BD78" i="33"/>
  <c r="BC78" i="33"/>
  <c r="BB78" i="33"/>
  <c r="BA78" i="33"/>
  <c r="AZ78" i="33"/>
  <c r="AY78" i="33"/>
  <c r="AI78" i="33"/>
  <c r="AE78" i="33"/>
  <c r="AA78" i="33"/>
  <c r="BD77" i="33"/>
  <c r="BC77" i="33"/>
  <c r="BB77" i="33"/>
  <c r="BA77" i="33"/>
  <c r="AZ77" i="33"/>
  <c r="AY77" i="33"/>
  <c r="AI77" i="33"/>
  <c r="AE77" i="33"/>
  <c r="AA77" i="33"/>
  <c r="AH76" i="33"/>
  <c r="AG76" i="33"/>
  <c r="AF76" i="33"/>
  <c r="AD76" i="33"/>
  <c r="AC76" i="33"/>
  <c r="AB76" i="33"/>
  <c r="Z76" i="33"/>
  <c r="AX76" i="33" s="1"/>
  <c r="Y76" i="33"/>
  <c r="AW76" i="33" s="1"/>
  <c r="X76" i="33"/>
  <c r="BD75" i="33"/>
  <c r="BC75" i="33"/>
  <c r="BB75" i="33"/>
  <c r="BA75" i="33"/>
  <c r="AZ75" i="33"/>
  <c r="AY75" i="33"/>
  <c r="AI75" i="33"/>
  <c r="AE75" i="33"/>
  <c r="AA75" i="33"/>
  <c r="BD74" i="33"/>
  <c r="BC74" i="33"/>
  <c r="BB74" i="33"/>
  <c r="BA74" i="33"/>
  <c r="AZ74" i="33"/>
  <c r="AY74" i="33"/>
  <c r="AI74" i="33"/>
  <c r="AE74" i="33"/>
  <c r="AA74" i="33"/>
  <c r="BD73" i="33"/>
  <c r="BC73" i="33"/>
  <c r="BB73" i="33"/>
  <c r="BA73" i="33"/>
  <c r="AZ73" i="33"/>
  <c r="AY73" i="33"/>
  <c r="AI73" i="33"/>
  <c r="AE73" i="33"/>
  <c r="AA73" i="33"/>
  <c r="BD72" i="33"/>
  <c r="BC72" i="33"/>
  <c r="BB72" i="33"/>
  <c r="BA72" i="33"/>
  <c r="AZ72" i="33"/>
  <c r="AY72" i="33"/>
  <c r="AI72" i="33"/>
  <c r="AE72" i="33"/>
  <c r="AA72" i="33"/>
  <c r="BD71" i="33"/>
  <c r="BC71" i="33"/>
  <c r="BB71" i="33"/>
  <c r="BA71" i="33"/>
  <c r="AZ71" i="33"/>
  <c r="AY71" i="33"/>
  <c r="AI71" i="33"/>
  <c r="AE71" i="33"/>
  <c r="AA71" i="33"/>
  <c r="BD70" i="33"/>
  <c r="BC70" i="33"/>
  <c r="BB70" i="33"/>
  <c r="BA70" i="33"/>
  <c r="AZ70" i="33"/>
  <c r="AY70" i="33"/>
  <c r="AI70" i="33"/>
  <c r="AE70" i="33"/>
  <c r="AA70" i="33"/>
  <c r="AH65" i="33"/>
  <c r="AG65" i="33"/>
  <c r="AF65" i="33"/>
  <c r="AD65" i="33"/>
  <c r="AC65" i="33"/>
  <c r="AB65" i="33"/>
  <c r="Z65" i="33"/>
  <c r="Y65" i="33"/>
  <c r="X65" i="33"/>
  <c r="AV65" i="33" s="1"/>
  <c r="BC64" i="33"/>
  <c r="BB64" i="33"/>
  <c r="BA64" i="33"/>
  <c r="AZ64" i="33"/>
  <c r="AY64" i="33"/>
  <c r="AI64" i="33"/>
  <c r="AE64" i="33"/>
  <c r="AA64" i="33"/>
  <c r="BD63" i="33"/>
  <c r="BC63" i="33"/>
  <c r="BB63" i="33"/>
  <c r="BA63" i="33"/>
  <c r="AZ63" i="33"/>
  <c r="AY63" i="33"/>
  <c r="AI63" i="33"/>
  <c r="AE63" i="33"/>
  <c r="AA63" i="33"/>
  <c r="AH62" i="33"/>
  <c r="AG62" i="33"/>
  <c r="AF62" i="33"/>
  <c r="AD62" i="33"/>
  <c r="AC62" i="33"/>
  <c r="AB62" i="33"/>
  <c r="Z62" i="33"/>
  <c r="AX62" i="33" s="1"/>
  <c r="Y62" i="33"/>
  <c r="AW62" i="33" s="1"/>
  <c r="X62" i="33"/>
  <c r="AV62" i="33" s="1"/>
  <c r="BD61" i="33"/>
  <c r="BC61" i="33"/>
  <c r="BB61" i="33"/>
  <c r="BA61" i="33"/>
  <c r="AZ61" i="33"/>
  <c r="AY61" i="33"/>
  <c r="AI61" i="33"/>
  <c r="AE61" i="33"/>
  <c r="AA61" i="33"/>
  <c r="BD60" i="33"/>
  <c r="BC60" i="33"/>
  <c r="BB60" i="33"/>
  <c r="BA60" i="33"/>
  <c r="AZ60" i="33"/>
  <c r="AY60" i="33"/>
  <c r="AI60" i="33"/>
  <c r="AE60" i="33"/>
  <c r="AA60" i="33"/>
  <c r="BD59" i="33"/>
  <c r="BC59" i="33"/>
  <c r="BB59" i="33"/>
  <c r="BA59" i="33"/>
  <c r="AZ59" i="33"/>
  <c r="AY59" i="33"/>
  <c r="AI59" i="33"/>
  <c r="AE59" i="33"/>
  <c r="AA59" i="33"/>
  <c r="BD58" i="33"/>
  <c r="BC58" i="33"/>
  <c r="BB58" i="33"/>
  <c r="BA58" i="33"/>
  <c r="AZ58" i="33"/>
  <c r="AY58" i="33"/>
  <c r="AI58" i="33"/>
  <c r="AE58" i="33"/>
  <c r="AA58" i="33"/>
  <c r="BD57" i="33"/>
  <c r="BC57" i="33"/>
  <c r="BB57" i="33"/>
  <c r="BA57" i="33"/>
  <c r="AZ57" i="33"/>
  <c r="AY57" i="33"/>
  <c r="AI57" i="33"/>
  <c r="AE57" i="33"/>
  <c r="AA57" i="33"/>
  <c r="BD56" i="33"/>
  <c r="BC56" i="33"/>
  <c r="BB56" i="33"/>
  <c r="BA56" i="33"/>
  <c r="AZ56" i="33"/>
  <c r="AY56" i="33"/>
  <c r="AI56" i="33"/>
  <c r="AE56" i="33"/>
  <c r="AA56" i="33"/>
  <c r="AH119" i="33"/>
  <c r="AG119" i="33"/>
  <c r="AF119" i="33"/>
  <c r="AD119" i="33"/>
  <c r="AC119" i="33"/>
  <c r="AB119" i="33"/>
  <c r="Z119" i="33"/>
  <c r="AX119" i="33" s="1"/>
  <c r="Y119" i="33"/>
  <c r="X119" i="33"/>
  <c r="BD117" i="33"/>
  <c r="BC117" i="33"/>
  <c r="BB117" i="33"/>
  <c r="BA117" i="33"/>
  <c r="AZ117" i="33"/>
  <c r="AY117" i="33"/>
  <c r="AI117" i="33"/>
  <c r="AE117" i="33"/>
  <c r="AA117" i="33"/>
  <c r="AH116" i="33"/>
  <c r="AG116" i="33"/>
  <c r="AF116" i="33"/>
  <c r="AD116" i="33"/>
  <c r="AC116" i="33"/>
  <c r="AB116" i="33"/>
  <c r="Z116" i="33"/>
  <c r="AX116" i="33" s="1"/>
  <c r="Y116" i="33"/>
  <c r="AW116" i="33" s="1"/>
  <c r="X116" i="33"/>
  <c r="AV116" i="33" s="1"/>
  <c r="BD115" i="33"/>
  <c r="BC115" i="33"/>
  <c r="BB115" i="33"/>
  <c r="BA115" i="33"/>
  <c r="AZ115" i="33"/>
  <c r="AY115" i="33"/>
  <c r="AI115" i="33"/>
  <c r="AE115" i="33"/>
  <c r="AA115" i="33"/>
  <c r="BD114" i="33"/>
  <c r="BC114" i="33"/>
  <c r="BB114" i="33"/>
  <c r="BA114" i="33"/>
  <c r="AZ114" i="33"/>
  <c r="AY114" i="33"/>
  <c r="AI114" i="33"/>
  <c r="AE114" i="33"/>
  <c r="AA114" i="33"/>
  <c r="BD113" i="33"/>
  <c r="BC113" i="33"/>
  <c r="BB113" i="33"/>
  <c r="BA113" i="33"/>
  <c r="AZ113" i="33"/>
  <c r="AY113" i="33"/>
  <c r="AI113" i="33"/>
  <c r="AE113" i="33"/>
  <c r="AA113" i="33"/>
  <c r="BD112" i="33"/>
  <c r="BC112" i="33"/>
  <c r="BB112" i="33"/>
  <c r="BA112" i="33"/>
  <c r="AZ112" i="33"/>
  <c r="AY112" i="33"/>
  <c r="AI112" i="33"/>
  <c r="AE112" i="33"/>
  <c r="AA112" i="33"/>
  <c r="BD111" i="33"/>
  <c r="BC111" i="33"/>
  <c r="BB111" i="33"/>
  <c r="BA111" i="33"/>
  <c r="AZ111" i="33"/>
  <c r="AY111" i="33"/>
  <c r="AI111" i="33"/>
  <c r="AE111" i="33"/>
  <c r="AA111" i="33"/>
  <c r="BD110" i="33"/>
  <c r="BC110" i="33"/>
  <c r="BB110" i="33"/>
  <c r="BA110" i="33"/>
  <c r="AZ110" i="33"/>
  <c r="AY110" i="33"/>
  <c r="AI110" i="33"/>
  <c r="AE110" i="33"/>
  <c r="AA110" i="33"/>
  <c r="AH104" i="33"/>
  <c r="AG104" i="33"/>
  <c r="AF104" i="33"/>
  <c r="AD104" i="33"/>
  <c r="AC104" i="33"/>
  <c r="AB104" i="33"/>
  <c r="Z104" i="33"/>
  <c r="AX104" i="33" s="1"/>
  <c r="Y104" i="33"/>
  <c r="AW104" i="33" s="1"/>
  <c r="X104" i="33"/>
  <c r="BD103" i="33"/>
  <c r="BC103" i="33"/>
  <c r="BB103" i="33"/>
  <c r="BA103" i="33"/>
  <c r="AZ103" i="33"/>
  <c r="AY103" i="33"/>
  <c r="AI103" i="33"/>
  <c r="AE103" i="33"/>
  <c r="AA103" i="33"/>
  <c r="BD102" i="33"/>
  <c r="BC102" i="33"/>
  <c r="BB102" i="33"/>
  <c r="BA102" i="33"/>
  <c r="AZ102" i="33"/>
  <c r="AY102" i="33"/>
  <c r="AI102" i="33"/>
  <c r="AE102" i="33"/>
  <c r="AA102" i="33"/>
  <c r="AH101" i="33"/>
  <c r="AG101" i="33"/>
  <c r="AF101" i="33"/>
  <c r="AD101" i="33"/>
  <c r="AC101" i="33"/>
  <c r="AB101" i="33"/>
  <c r="Z101" i="33"/>
  <c r="Y101" i="33"/>
  <c r="AW101" i="33" s="1"/>
  <c r="X101" i="33"/>
  <c r="AV101" i="33" s="1"/>
  <c r="BD99" i="33"/>
  <c r="BC99" i="33"/>
  <c r="BB99" i="33"/>
  <c r="BA99" i="33"/>
  <c r="AZ99" i="33"/>
  <c r="AY99" i="33"/>
  <c r="AI99" i="33"/>
  <c r="AE99" i="33"/>
  <c r="AA99" i="33"/>
  <c r="BD98" i="33"/>
  <c r="BC98" i="33"/>
  <c r="BB98" i="33"/>
  <c r="BA98" i="33"/>
  <c r="AZ98" i="33"/>
  <c r="AY98" i="33"/>
  <c r="AI98" i="33"/>
  <c r="AE98" i="33"/>
  <c r="AA98" i="33"/>
  <c r="BD97" i="33"/>
  <c r="BC97" i="33"/>
  <c r="BB97" i="33"/>
  <c r="BA97" i="33"/>
  <c r="AZ97" i="33"/>
  <c r="AY97" i="33"/>
  <c r="AI97" i="33"/>
  <c r="AE97" i="33"/>
  <c r="AA97" i="33"/>
  <c r="BD96" i="33"/>
  <c r="BC96" i="33"/>
  <c r="BB96" i="33"/>
  <c r="BA96" i="33"/>
  <c r="AZ96" i="33"/>
  <c r="AY96" i="33"/>
  <c r="AI96" i="33"/>
  <c r="AE96" i="33"/>
  <c r="AA96" i="33"/>
  <c r="BD95" i="33"/>
  <c r="BC95" i="33"/>
  <c r="BB95" i="33"/>
  <c r="BA95" i="33"/>
  <c r="AZ95" i="33"/>
  <c r="AY95" i="33"/>
  <c r="AI95" i="33"/>
  <c r="AE95" i="33"/>
  <c r="AA95" i="33"/>
  <c r="AH49" i="33"/>
  <c r="AG49" i="33"/>
  <c r="AF49" i="33"/>
  <c r="AD49" i="33"/>
  <c r="AC49" i="33"/>
  <c r="AB49" i="33"/>
  <c r="Z49" i="33"/>
  <c r="AX49" i="33" s="1"/>
  <c r="Y49" i="33"/>
  <c r="AW49" i="33" s="1"/>
  <c r="X49" i="33"/>
  <c r="BD48" i="33"/>
  <c r="BC48" i="33"/>
  <c r="BB48" i="33"/>
  <c r="BA48" i="33"/>
  <c r="AZ48" i="33"/>
  <c r="AY48" i="33"/>
  <c r="AI48" i="33"/>
  <c r="AE48" i="33"/>
  <c r="AA48" i="33"/>
  <c r="BD47" i="33"/>
  <c r="BC47" i="33"/>
  <c r="BB47" i="33"/>
  <c r="BA47" i="33"/>
  <c r="AZ47" i="33"/>
  <c r="AY47" i="33"/>
  <c r="AI47" i="33"/>
  <c r="AE47" i="33"/>
  <c r="AA47" i="33"/>
  <c r="AH46" i="33"/>
  <c r="AG46" i="33"/>
  <c r="AF46" i="33"/>
  <c r="AD46" i="33"/>
  <c r="AC46" i="33"/>
  <c r="AB46" i="33"/>
  <c r="Z46" i="33"/>
  <c r="AX46" i="33" s="1"/>
  <c r="Y46" i="33"/>
  <c r="AW46" i="33" s="1"/>
  <c r="X46" i="33"/>
  <c r="AV46" i="33" s="1"/>
  <c r="BD45" i="33"/>
  <c r="BC45" i="33"/>
  <c r="BB45" i="33"/>
  <c r="BA45" i="33"/>
  <c r="AZ45" i="33"/>
  <c r="AY45" i="33"/>
  <c r="AI45" i="33"/>
  <c r="AE45" i="33"/>
  <c r="AA45" i="33"/>
  <c r="BD44" i="33"/>
  <c r="BC44" i="33"/>
  <c r="BB44" i="33"/>
  <c r="BA44" i="33"/>
  <c r="AZ44" i="33"/>
  <c r="AY44" i="33"/>
  <c r="AI44" i="33"/>
  <c r="AE44" i="33"/>
  <c r="AA44" i="33"/>
  <c r="BD43" i="33"/>
  <c r="BC43" i="33"/>
  <c r="BB43" i="33"/>
  <c r="BA43" i="33"/>
  <c r="AZ43" i="33"/>
  <c r="AY43" i="33"/>
  <c r="AI43" i="33"/>
  <c r="AE43" i="33"/>
  <c r="AA43" i="33"/>
  <c r="BD42" i="33"/>
  <c r="BC42" i="33"/>
  <c r="BB42" i="33"/>
  <c r="BA42" i="33"/>
  <c r="AZ42" i="33"/>
  <c r="AY42" i="33"/>
  <c r="AI42" i="33"/>
  <c r="AE42" i="33"/>
  <c r="AA42" i="33"/>
  <c r="BD41" i="33"/>
  <c r="BC41" i="33"/>
  <c r="BB41" i="33"/>
  <c r="BA41" i="33"/>
  <c r="AZ41" i="33"/>
  <c r="AY41" i="33"/>
  <c r="AI41" i="33"/>
  <c r="AE41" i="33"/>
  <c r="AA41" i="33"/>
  <c r="BD40" i="33"/>
  <c r="BC40" i="33"/>
  <c r="BB40" i="33"/>
  <c r="BA40" i="33"/>
  <c r="AZ40" i="33"/>
  <c r="AY40" i="33"/>
  <c r="AI40" i="33"/>
  <c r="AE40" i="33"/>
  <c r="AA40" i="33"/>
  <c r="BD26" i="33"/>
  <c r="BC26" i="33"/>
  <c r="BB26" i="33"/>
  <c r="BA26" i="33"/>
  <c r="AZ26" i="33"/>
  <c r="AY26" i="33"/>
  <c r="AI26" i="33"/>
  <c r="AE26" i="33"/>
  <c r="AA26" i="33"/>
  <c r="BD25" i="33"/>
  <c r="BC25" i="33"/>
  <c r="BB25" i="33"/>
  <c r="BA25" i="33"/>
  <c r="AZ25" i="33"/>
  <c r="AY25" i="33"/>
  <c r="AI25" i="33"/>
  <c r="AE25" i="33"/>
  <c r="AA25" i="33"/>
  <c r="BD24" i="33"/>
  <c r="BC24" i="33"/>
  <c r="BB24" i="33"/>
  <c r="BA24" i="33"/>
  <c r="AZ24" i="33"/>
  <c r="AY24" i="33"/>
  <c r="AI24" i="33"/>
  <c r="AE24" i="33"/>
  <c r="AA24" i="33"/>
  <c r="AC23" i="33"/>
  <c r="AB23" i="33"/>
  <c r="Z23" i="33"/>
  <c r="AX23" i="33" s="1"/>
  <c r="Y23" i="33"/>
  <c r="AW23" i="33" s="1"/>
  <c r="X23" i="33"/>
  <c r="AV23" i="33" s="1"/>
  <c r="BD15" i="33"/>
  <c r="BC15" i="33"/>
  <c r="BB15" i="33"/>
  <c r="BA15" i="33"/>
  <c r="AZ15" i="33"/>
  <c r="AY15" i="33"/>
  <c r="AI15" i="33"/>
  <c r="AE15" i="33"/>
  <c r="AA15" i="33"/>
  <c r="BD14" i="33"/>
  <c r="BC14" i="33"/>
  <c r="BB14" i="33"/>
  <c r="BA14" i="33"/>
  <c r="AZ14" i="33"/>
  <c r="AY14" i="33"/>
  <c r="AI14" i="33"/>
  <c r="AE14" i="33"/>
  <c r="AA14" i="33"/>
  <c r="BD12" i="33"/>
  <c r="BC12" i="33"/>
  <c r="BB12" i="33"/>
  <c r="BA12" i="33"/>
  <c r="AZ12" i="33"/>
  <c r="AY12" i="33"/>
  <c r="AI12" i="33"/>
  <c r="AE12" i="33"/>
  <c r="AA12" i="33"/>
  <c r="BD19" i="33"/>
  <c r="BC19" i="33"/>
  <c r="BB19" i="33"/>
  <c r="BA19" i="33"/>
  <c r="AZ19" i="33"/>
  <c r="AY19" i="33"/>
  <c r="AI19" i="33"/>
  <c r="AE19" i="33"/>
  <c r="AA19" i="33"/>
  <c r="BD17" i="33"/>
  <c r="BC17" i="33"/>
  <c r="BB17" i="33"/>
  <c r="BA17" i="33"/>
  <c r="AZ17" i="33"/>
  <c r="AY17" i="33"/>
  <c r="AI17" i="33"/>
  <c r="AE17" i="33"/>
  <c r="AA17" i="33"/>
  <c r="BD10" i="33"/>
  <c r="BC10" i="33"/>
  <c r="BB10" i="33"/>
  <c r="BA10" i="33"/>
  <c r="AZ10" i="33"/>
  <c r="AY10" i="33"/>
  <c r="AI10" i="33"/>
  <c r="AE10" i="33"/>
  <c r="AA10" i="33"/>
  <c r="AH9" i="33"/>
  <c r="AH8" i="33" s="1"/>
  <c r="AG9" i="33"/>
  <c r="AF9" i="33"/>
  <c r="AD9" i="33"/>
  <c r="AC9" i="33"/>
  <c r="AB9" i="33"/>
  <c r="Z9" i="33"/>
  <c r="Y9" i="33"/>
  <c r="X9" i="33"/>
  <c r="AH163" i="33" l="1"/>
  <c r="BB79" i="33"/>
  <c r="BD62" i="33"/>
  <c r="AB8" i="33"/>
  <c r="AC8" i="33"/>
  <c r="AI101" i="33"/>
  <c r="AI116" i="33"/>
  <c r="AG39" i="33"/>
  <c r="BC116" i="33"/>
  <c r="AI62" i="33"/>
  <c r="AB39" i="33"/>
  <c r="BB9" i="33"/>
  <c r="AF8" i="33"/>
  <c r="AB94" i="33"/>
  <c r="BB104" i="33"/>
  <c r="Y8" i="33"/>
  <c r="AW9" i="33"/>
  <c r="AI9" i="33"/>
  <c r="AG8" i="33"/>
  <c r="AY9" i="33"/>
  <c r="X8" i="33"/>
  <c r="AV9" i="33"/>
  <c r="Z8" i="33"/>
  <c r="AX9" i="33"/>
  <c r="AE119" i="33"/>
  <c r="BC46" i="33"/>
  <c r="AC55" i="33"/>
  <c r="AI49" i="33"/>
  <c r="AG109" i="33"/>
  <c r="BD46" i="33"/>
  <c r="BB49" i="33"/>
  <c r="BC65" i="33"/>
  <c r="BC90" i="33"/>
  <c r="AY104" i="33"/>
  <c r="AV104" i="33"/>
  <c r="BA151" i="33"/>
  <c r="AX151" i="33"/>
  <c r="X163" i="33"/>
  <c r="AV163" i="33" s="1"/>
  <c r="AY170" i="33"/>
  <c r="AV170" i="33"/>
  <c r="AA101" i="33"/>
  <c r="AX101" i="33"/>
  <c r="AY49" i="33"/>
  <c r="AV49" i="33"/>
  <c r="X109" i="33"/>
  <c r="AV109" i="33" s="1"/>
  <c r="AV119" i="33"/>
  <c r="AZ65" i="33"/>
  <c r="AW65" i="33"/>
  <c r="X83" i="33"/>
  <c r="AV83" i="33" s="1"/>
  <c r="AV90" i="33"/>
  <c r="AY93" i="33"/>
  <c r="AV93" i="33"/>
  <c r="Y163" i="33"/>
  <c r="AW163" i="33" s="1"/>
  <c r="AW170" i="33"/>
  <c r="Y174" i="33"/>
  <c r="AW174" i="33" s="1"/>
  <c r="AW181" i="33"/>
  <c r="AY76" i="33"/>
  <c r="AV76" i="33"/>
  <c r="X39" i="33"/>
  <c r="AZ119" i="33"/>
  <c r="AW119" i="33"/>
  <c r="BA65" i="33"/>
  <c r="AX65" i="33"/>
  <c r="Y83" i="33"/>
  <c r="AW83" i="33" s="1"/>
  <c r="AW90" i="33"/>
  <c r="AA93" i="33"/>
  <c r="AW93" i="33"/>
  <c r="Z152" i="33"/>
  <c r="AX152" i="33" s="1"/>
  <c r="AX159" i="33"/>
  <c r="AB125" i="33"/>
  <c r="AA148" i="33"/>
  <c r="AX148" i="33"/>
  <c r="AE135" i="33"/>
  <c r="AA181" i="33"/>
  <c r="AI174" i="33"/>
  <c r="BD116" i="33"/>
  <c r="AI93" i="33"/>
  <c r="AI148" i="33"/>
  <c r="AH39" i="33"/>
  <c r="AG69" i="33"/>
  <c r="AC125" i="33"/>
  <c r="AZ135" i="33"/>
  <c r="BC135" i="33"/>
  <c r="BB148" i="33"/>
  <c r="BB151" i="33"/>
  <c r="AE173" i="33"/>
  <c r="BD9" i="33"/>
  <c r="AA76" i="33"/>
  <c r="AC83" i="33"/>
  <c r="AD125" i="33"/>
  <c r="BA135" i="33"/>
  <c r="AY159" i="33"/>
  <c r="BB159" i="33"/>
  <c r="AY162" i="33"/>
  <c r="BA181" i="33"/>
  <c r="AE49" i="33"/>
  <c r="AI104" i="33"/>
  <c r="AH109" i="33"/>
  <c r="AZ9" i="33"/>
  <c r="AI46" i="33"/>
  <c r="AH94" i="33"/>
  <c r="BD104" i="33"/>
  <c r="AY132" i="33"/>
  <c r="AF125" i="33"/>
  <c r="BB135" i="33"/>
  <c r="BC170" i="33"/>
  <c r="AZ173" i="33"/>
  <c r="AY181" i="33"/>
  <c r="AG163" i="33"/>
  <c r="BC163" i="33" s="1"/>
  <c r="Y109" i="33"/>
  <c r="AW109" i="33" s="1"/>
  <c r="AC109" i="33"/>
  <c r="AA65" i="33"/>
  <c r="AI65" i="33"/>
  <c r="AH141" i="33"/>
  <c r="AB163" i="33"/>
  <c r="AD94" i="33"/>
  <c r="AZ104" i="33"/>
  <c r="AG94" i="33"/>
  <c r="AY62" i="33"/>
  <c r="BB62" i="33"/>
  <c r="AB55" i="33"/>
  <c r="Z69" i="33"/>
  <c r="AX69" i="33" s="1"/>
  <c r="AI76" i="33"/>
  <c r="AE79" i="33"/>
  <c r="AG83" i="33"/>
  <c r="AZ132" i="33"/>
  <c r="BC132" i="33"/>
  <c r="AY148" i="33"/>
  <c r="AA159" i="33"/>
  <c r="BC159" i="33"/>
  <c r="AZ162" i="33"/>
  <c r="BB83" i="33"/>
  <c r="AE162" i="33"/>
  <c r="AI173" i="33"/>
  <c r="Y39" i="33"/>
  <c r="Z94" i="33"/>
  <c r="AX94" i="33" s="1"/>
  <c r="BB101" i="33"/>
  <c r="AZ62" i="33"/>
  <c r="AB69" i="33"/>
  <c r="BB76" i="33"/>
  <c r="AY79" i="33"/>
  <c r="AF69" i="33"/>
  <c r="BB90" i="33"/>
  <c r="BA132" i="33"/>
  <c r="BC49" i="33"/>
  <c r="AY119" i="33"/>
  <c r="AE65" i="33"/>
  <c r="AC69" i="33"/>
  <c r="AZ79" i="33"/>
  <c r="BB93" i="33"/>
  <c r="X125" i="33"/>
  <c r="BB132" i="33"/>
  <c r="AY135" i="33"/>
  <c r="Y141" i="33"/>
  <c r="AB152" i="33"/>
  <c r="BB170" i="33"/>
  <c r="AY173" i="33"/>
  <c r="BB181" i="33"/>
  <c r="BB65" i="33"/>
  <c r="AE76" i="33"/>
  <c r="BC83" i="33"/>
  <c r="AE93" i="33"/>
  <c r="Y125" i="33"/>
  <c r="AA135" i="33"/>
  <c r="AI135" i="33"/>
  <c r="AE148" i="33"/>
  <c r="X152" i="33"/>
  <c r="AE181" i="33"/>
  <c r="AA9" i="33"/>
  <c r="AE46" i="33"/>
  <c r="AZ49" i="33"/>
  <c r="AA104" i="33"/>
  <c r="AD109" i="33"/>
  <c r="AB109" i="33"/>
  <c r="BD119" i="33"/>
  <c r="BA62" i="33"/>
  <c r="X69" i="33"/>
  <c r="AV69" i="33" s="1"/>
  <c r="AD69" i="33"/>
  <c r="AZ76" i="33"/>
  <c r="BA79" i="33"/>
  <c r="BC79" i="33"/>
  <c r="AH83" i="33"/>
  <c r="BA90" i="33"/>
  <c r="AI90" i="33"/>
  <c r="AZ93" i="33"/>
  <c r="Z125" i="33"/>
  <c r="AX125" i="33" s="1"/>
  <c r="AG125" i="33"/>
  <c r="AA132" i="33"/>
  <c r="AI132" i="33"/>
  <c r="AZ148" i="33"/>
  <c r="AD141" i="33"/>
  <c r="Y152" i="33"/>
  <c r="AW152" i="33" s="1"/>
  <c r="BA159" i="33"/>
  <c r="AI159" i="33"/>
  <c r="BA162" i="33"/>
  <c r="BC162" i="33"/>
  <c r="BA170" i="33"/>
  <c r="AI170" i="33"/>
  <c r="BA173" i="33"/>
  <c r="BC173" i="33"/>
  <c r="AD174" i="33"/>
  <c r="AE174" i="33" s="1"/>
  <c r="BB174" i="33"/>
  <c r="AY46" i="33"/>
  <c r="BB46" i="33"/>
  <c r="AA49" i="33"/>
  <c r="AY116" i="33"/>
  <c r="BB116" i="33"/>
  <c r="BC119" i="33"/>
  <c r="Z55" i="33"/>
  <c r="AX55" i="33" s="1"/>
  <c r="X55" i="33"/>
  <c r="AV55" i="33" s="1"/>
  <c r="Y69" i="33"/>
  <c r="BA76" i="33"/>
  <c r="BC76" i="33"/>
  <c r="AA79" i="33"/>
  <c r="AI79" i="33"/>
  <c r="BA93" i="33"/>
  <c r="BC93" i="33"/>
  <c r="AH125" i="33"/>
  <c r="AB141" i="33"/>
  <c r="BA148" i="33"/>
  <c r="BC148" i="33"/>
  <c r="X141" i="33"/>
  <c r="AF141" i="33"/>
  <c r="AA162" i="33"/>
  <c r="AH152" i="33"/>
  <c r="AA173" i="33"/>
  <c r="BC174" i="33"/>
  <c r="BC181" i="33"/>
  <c r="AF94" i="33"/>
  <c r="BC9" i="33"/>
  <c r="AD23" i="33"/>
  <c r="AD8" i="33" s="1"/>
  <c r="AC39" i="33"/>
  <c r="AZ46" i="33"/>
  <c r="BD49" i="33"/>
  <c r="BC104" i="33"/>
  <c r="AZ116" i="33"/>
  <c r="BC62" i="33"/>
  <c r="BC151" i="33"/>
  <c r="AD152" i="33"/>
  <c r="BB162" i="33"/>
  <c r="BB173" i="33"/>
  <c r="BD181" i="33"/>
  <c r="X94" i="33"/>
  <c r="AE9" i="33"/>
  <c r="AD39" i="33"/>
  <c r="AA46" i="33"/>
  <c r="BD101" i="33"/>
  <c r="AE104" i="33"/>
  <c r="AA116" i="33"/>
  <c r="AF55" i="33"/>
  <c r="AE62" i="33"/>
  <c r="AH69" i="33"/>
  <c r="AE90" i="33"/>
  <c r="AE132" i="33"/>
  <c r="AG141" i="33"/>
  <c r="AI151" i="33"/>
  <c r="AF152" i="33"/>
  <c r="BB152" i="33" s="1"/>
  <c r="AE159" i="33"/>
  <c r="AC152" i="33"/>
  <c r="AC140" i="33" s="1"/>
  <c r="AE170" i="33"/>
  <c r="X174" i="33"/>
  <c r="BA49" i="33"/>
  <c r="AZ101" i="33"/>
  <c r="Z39" i="33"/>
  <c r="BA46" i="33"/>
  <c r="AA119" i="33"/>
  <c r="Z109" i="33"/>
  <c r="AX109" i="33" s="1"/>
  <c r="AE116" i="33"/>
  <c r="BA119" i="33"/>
  <c r="AC94" i="33"/>
  <c r="BC101" i="33"/>
  <c r="AF109" i="33"/>
  <c r="BB119" i="33"/>
  <c r="AF39" i="33"/>
  <c r="AZ181" i="33"/>
  <c r="AY101" i="33"/>
  <c r="AZ90" i="33"/>
  <c r="Y94" i="33"/>
  <c r="AW94" i="33" s="1"/>
  <c r="Y55" i="33"/>
  <c r="Z83" i="33"/>
  <c r="AX83" i="33" s="1"/>
  <c r="BD90" i="33"/>
  <c r="Z141" i="33"/>
  <c r="BD151" i="33"/>
  <c r="BD159" i="33"/>
  <c r="Z163" i="33"/>
  <c r="AX163" i="33" s="1"/>
  <c r="AF163" i="33"/>
  <c r="BD170" i="33"/>
  <c r="Z174" i="33"/>
  <c r="AX174" i="33" s="1"/>
  <c r="AE101" i="33"/>
  <c r="AH55" i="33"/>
  <c r="BD65" i="33"/>
  <c r="BD76" i="33"/>
  <c r="BD79" i="33"/>
  <c r="BD93" i="33"/>
  <c r="BD132" i="33"/>
  <c r="BD135" i="33"/>
  <c r="BD148" i="33"/>
  <c r="AI162" i="33"/>
  <c r="BD162" i="33"/>
  <c r="BD173" i="33"/>
  <c r="AY90" i="33"/>
  <c r="AY151" i="33"/>
  <c r="AG55" i="33"/>
  <c r="AA62" i="33"/>
  <c r="AE151" i="33"/>
  <c r="AZ159" i="33"/>
  <c r="AZ170" i="33"/>
  <c r="BA101" i="33"/>
  <c r="BA104" i="33"/>
  <c r="BA116" i="33"/>
  <c r="AI119" i="33"/>
  <c r="AY65" i="33"/>
  <c r="AD83" i="33"/>
  <c r="AA90" i="33"/>
  <c r="AA151" i="33"/>
  <c r="AG152" i="33"/>
  <c r="AD163" i="33"/>
  <c r="AA170" i="33"/>
  <c r="AZ151" i="33"/>
  <c r="BA9" i="33"/>
  <c r="AD55" i="33"/>
  <c r="AI181" i="33"/>
  <c r="X140" i="33" l="1"/>
  <c r="AH140" i="33"/>
  <c r="Z140" i="33"/>
  <c r="AX140" i="33" s="1"/>
  <c r="AD140" i="33"/>
  <c r="AZ141" i="33"/>
  <c r="Y140" i="33"/>
  <c r="AW140" i="33" s="1"/>
  <c r="AB140" i="33"/>
  <c r="AG140" i="33"/>
  <c r="AF140" i="33"/>
  <c r="BC8" i="33"/>
  <c r="BB8" i="33"/>
  <c r="BC125" i="33"/>
  <c r="AI69" i="33"/>
  <c r="BC94" i="33"/>
  <c r="AI8" i="33"/>
  <c r="BC69" i="33"/>
  <c r="AZ83" i="33"/>
  <c r="AE125" i="33"/>
  <c r="AE69" i="33"/>
  <c r="AY39" i="33"/>
  <c r="BD109" i="33"/>
  <c r="AZ163" i="33"/>
  <c r="BB69" i="33"/>
  <c r="AY163" i="33"/>
  <c r="BA152" i="33"/>
  <c r="AZ174" i="33"/>
  <c r="AA152" i="33"/>
  <c r="BB163" i="33"/>
  <c r="BB94" i="33"/>
  <c r="BC55" i="33"/>
  <c r="AE8" i="33"/>
  <c r="BD8" i="33"/>
  <c r="AH38" i="33"/>
  <c r="AY8" i="33"/>
  <c r="AV8" i="33"/>
  <c r="AA8" i="33"/>
  <c r="BA8" i="33"/>
  <c r="AX8" i="33"/>
  <c r="AB38" i="33"/>
  <c r="AI109" i="33"/>
  <c r="AZ8" i="33"/>
  <c r="AW8" i="33"/>
  <c r="BC141" i="33"/>
  <c r="AI94" i="33"/>
  <c r="BB39" i="33"/>
  <c r="AF38" i="33"/>
  <c r="AI55" i="33"/>
  <c r="AI39" i="33"/>
  <c r="BD94" i="33"/>
  <c r="AG38" i="33"/>
  <c r="AE141" i="33"/>
  <c r="AD38" i="33"/>
  <c r="BC39" i="33"/>
  <c r="AC38" i="33"/>
  <c r="AE109" i="33"/>
  <c r="AY152" i="33"/>
  <c r="AV152" i="33"/>
  <c r="AY174" i="33"/>
  <c r="AV174" i="33"/>
  <c r="AY94" i="33"/>
  <c r="AV94" i="33"/>
  <c r="AZ69" i="33"/>
  <c r="AW69" i="33"/>
  <c r="AZ55" i="33"/>
  <c r="AW55" i="33"/>
  <c r="AV141" i="33"/>
  <c r="AV140" i="33"/>
  <c r="AW141" i="33"/>
  <c r="AW39" i="33"/>
  <c r="Y38" i="33"/>
  <c r="X38" i="33"/>
  <c r="AV39" i="33"/>
  <c r="AX141" i="33"/>
  <c r="Z38" i="33"/>
  <c r="AX39" i="33"/>
  <c r="AY109" i="33"/>
  <c r="AY83" i="33"/>
  <c r="BD125" i="33"/>
  <c r="BB125" i="33"/>
  <c r="AY125" i="33"/>
  <c r="AV125" i="33"/>
  <c r="AZ125" i="33"/>
  <c r="AW125" i="33"/>
  <c r="BC109" i="33"/>
  <c r="AZ109" i="33"/>
  <c r="BD141" i="33"/>
  <c r="AY69" i="33"/>
  <c r="AA69" i="33"/>
  <c r="BA69" i="33"/>
  <c r="AY55" i="33"/>
  <c r="AI83" i="33"/>
  <c r="AI163" i="33"/>
  <c r="BA94" i="33"/>
  <c r="BB55" i="33"/>
  <c r="BD152" i="33"/>
  <c r="AZ152" i="33"/>
  <c r="BD174" i="33"/>
  <c r="AI125" i="33"/>
  <c r="BA125" i="33"/>
  <c r="AA125" i="33"/>
  <c r="AE39" i="33"/>
  <c r="BD39" i="33"/>
  <c r="BB141" i="33"/>
  <c r="BB109" i="33"/>
  <c r="AY141" i="33"/>
  <c r="AI141" i="33"/>
  <c r="BD69" i="33"/>
  <c r="AI152" i="33"/>
  <c r="AA55" i="33"/>
  <c r="BC152" i="33"/>
  <c r="AE152" i="33"/>
  <c r="AZ39" i="33"/>
  <c r="AA141" i="33"/>
  <c r="BA141" i="33"/>
  <c r="AE163" i="33"/>
  <c r="BD163" i="33"/>
  <c r="AA163" i="33"/>
  <c r="BA163" i="33"/>
  <c r="AA83" i="33"/>
  <c r="BA83" i="33"/>
  <c r="AE94" i="33"/>
  <c r="AA174" i="33"/>
  <c r="BA174" i="33"/>
  <c r="AE83" i="33"/>
  <c r="BD83" i="33"/>
  <c r="AA109" i="33"/>
  <c r="BA109" i="33"/>
  <c r="BD55" i="33"/>
  <c r="AE55" i="33"/>
  <c r="AZ94" i="33"/>
  <c r="AA94" i="33"/>
  <c r="AA39" i="33"/>
  <c r="BA39" i="33"/>
  <c r="BA55" i="33"/>
  <c r="AY38" i="33" l="1"/>
  <c r="BA38" i="33"/>
  <c r="AI38" i="33"/>
  <c r="AH37" i="33"/>
  <c r="BD38" i="33"/>
  <c r="AZ38" i="33"/>
  <c r="AB37" i="33"/>
  <c r="BB38" i="33"/>
  <c r="AC37" i="33"/>
  <c r="BC38" i="33"/>
  <c r="AG37" i="33"/>
  <c r="AI37" i="33" s="1"/>
  <c r="AF37" i="33"/>
  <c r="AE38" i="33"/>
  <c r="AD37" i="33"/>
  <c r="X37" i="33"/>
  <c r="AV38" i="33"/>
  <c r="Y37" i="33"/>
  <c r="AW38" i="33"/>
  <c r="AA38" i="33"/>
  <c r="Z37" i="33"/>
  <c r="AX38" i="33"/>
  <c r="BB37" i="33" l="1"/>
  <c r="AE37" i="33"/>
  <c r="BD37" i="33"/>
  <c r="AZ37" i="33"/>
  <c r="AW37" i="33"/>
  <c r="AY37" i="33"/>
  <c r="AV37" i="33"/>
  <c r="BC37" i="33"/>
  <c r="BA37" i="33"/>
  <c r="AX37" i="33"/>
  <c r="AA37" i="33"/>
</calcChain>
</file>

<file path=xl/sharedStrings.xml><?xml version="1.0" encoding="utf-8"?>
<sst xmlns="http://schemas.openxmlformats.org/spreadsheetml/2006/main" count="5346" uniqueCount="506">
  <si>
    <t>464A</t>
  </si>
  <si>
    <t>MINISTERIO DE FOMENTO</t>
  </si>
  <si>
    <t>463A</t>
  </si>
  <si>
    <t>463B</t>
  </si>
  <si>
    <t>INVESTIGACIÓN Y ESTUDIOS DE LAS FUERZAS ARMADAS</t>
  </si>
  <si>
    <t>INVESTIGACIÓN, DESARROLLO Y EXPERIMENTACIÓN EN TRANSPORTE E INFRAESTRUCTURAS</t>
  </si>
  <si>
    <t>INVESTIGACIÓN GEOLÓGICO-MINERA Y MEDIOAMBIENTAL</t>
  </si>
  <si>
    <t>INSTITUTO DE SALUD CARLOS III</t>
  </si>
  <si>
    <t>INVESTIGACIÓN SANITARIA</t>
  </si>
  <si>
    <t>INVESTIGACIÓN CIENTÍFICA</t>
  </si>
  <si>
    <t>ORGANISMO</t>
  </si>
  <si>
    <t>12 </t>
  </si>
  <si>
    <t>467G </t>
  </si>
  <si>
    <t>14 </t>
  </si>
  <si>
    <t>MINISTERIO DE DEFENSA </t>
  </si>
  <si>
    <t>15 </t>
  </si>
  <si>
    <t>467C </t>
  </si>
  <si>
    <t>467I </t>
  </si>
  <si>
    <t>464B </t>
  </si>
  <si>
    <t>31 </t>
  </si>
  <si>
    <t>462N</t>
  </si>
  <si>
    <t>467B</t>
  </si>
  <si>
    <t>467H</t>
  </si>
  <si>
    <t>467F</t>
  </si>
  <si>
    <t>467D</t>
  </si>
  <si>
    <t>467E</t>
  </si>
  <si>
    <t>462M</t>
  </si>
  <si>
    <t>465A</t>
  </si>
  <si>
    <t>AGENCIA ESTATAL DE INVESTIGACIÓN</t>
  </si>
  <si>
    <t>26</t>
  </si>
  <si>
    <t>16</t>
  </si>
  <si>
    <t>19</t>
  </si>
  <si>
    <t>23</t>
  </si>
  <si>
    <t>21</t>
  </si>
  <si>
    <t>24</t>
  </si>
  <si>
    <t>TOTALES</t>
  </si>
  <si>
    <t>MINISTERIO DE ASUNTOS EXTERIORES, UNIÓN EUROPEA Y COOPERACIÓN </t>
  </si>
  <si>
    <t>MINISTERIO DE HACIENDA </t>
  </si>
  <si>
    <t>28 </t>
  </si>
  <si>
    <t>MINISTERIO DE CIENCIA, INNOVACIÓN Y UNIVERSIDADES </t>
  </si>
  <si>
    <t>461M </t>
  </si>
  <si>
    <t>MINISTERIO DEL INTERIOR</t>
  </si>
  <si>
    <t>MINISTERIO DE EDUCACIÓN Y FORMACIÓN PROFESIONAL</t>
  </si>
  <si>
    <t>MINISTERIO DE TRABAJO, MIGRACIONES Y SEGURIDAD SOCIAL</t>
  </si>
  <si>
    <t>MINISTERIO DE INDUSTRIA, COMERCIO Y TURISMO</t>
  </si>
  <si>
    <t>MINISTERIO DE CULTURA Y DEPORTE</t>
  </si>
  <si>
    <t>MINISTERIO DE SANIDAD, CONSUMO Y BIENESTAR SOCIAL</t>
  </si>
  <si>
    <t>EJECUCIÓN PRESUPUESTO GASTOS DEL ESTADO EN I+D+I POR CAPÍTULO</t>
  </si>
  <si>
    <r>
      <t xml:space="preserve">CREDITOS INICIALES
</t>
    </r>
    <r>
      <rPr>
        <sz val="9"/>
        <color theme="1"/>
        <rFont val="Arial"/>
        <family val="2"/>
      </rPr>
      <t>(1)</t>
    </r>
  </si>
  <si>
    <r>
      <t xml:space="preserve">CREDITOS DEFINITIVOS
</t>
    </r>
    <r>
      <rPr>
        <sz val="9"/>
        <color theme="1"/>
        <rFont val="Arial"/>
        <family val="2"/>
      </rPr>
      <t>(2)</t>
    </r>
  </si>
  <si>
    <r>
      <t xml:space="preserve">OBLIGACIONES RECONOCIDAS NETAS
</t>
    </r>
    <r>
      <rPr>
        <sz val="9"/>
        <color theme="1"/>
        <rFont val="Arial"/>
        <family val="2"/>
      </rPr>
      <t>(3)</t>
    </r>
  </si>
  <si>
    <r>
      <t xml:space="preserve">CREDITOS INICIALES
</t>
    </r>
    <r>
      <rPr>
        <sz val="9"/>
        <color theme="1"/>
        <rFont val="Arial"/>
        <family val="2"/>
      </rPr>
      <t>(4)</t>
    </r>
  </si>
  <si>
    <r>
      <t xml:space="preserve">CREDITOS DEFINITIVOS
</t>
    </r>
    <r>
      <rPr>
        <sz val="9"/>
        <color theme="1"/>
        <rFont val="Arial"/>
        <family val="2"/>
      </rPr>
      <t>(5)</t>
    </r>
  </si>
  <si>
    <r>
      <t xml:space="preserve">OBLIGACIONES RECONOCIDAS NETAS
</t>
    </r>
    <r>
      <rPr>
        <sz val="9"/>
        <color theme="1"/>
        <rFont val="Arial"/>
        <family val="2"/>
      </rPr>
      <t>(6)</t>
    </r>
  </si>
  <si>
    <r>
      <t xml:space="preserve">CREDITOS INICIALES
</t>
    </r>
    <r>
      <rPr>
        <sz val="9"/>
        <color theme="1"/>
        <rFont val="Arial"/>
        <family val="2"/>
      </rPr>
      <t>(7)</t>
    </r>
  </si>
  <si>
    <r>
      <t xml:space="preserve">CREDITOS DEFINITIVOS
</t>
    </r>
    <r>
      <rPr>
        <sz val="9"/>
        <color theme="1"/>
        <rFont val="Arial"/>
        <family val="2"/>
      </rPr>
      <t>(8)</t>
    </r>
  </si>
  <si>
    <r>
      <t xml:space="preserve">OBLIGACIONES RECONOCIDAS NETAS
</t>
    </r>
    <r>
      <rPr>
        <sz val="9"/>
        <color theme="1"/>
        <rFont val="Arial"/>
        <family val="2"/>
      </rPr>
      <t>(9)</t>
    </r>
  </si>
  <si>
    <t>1. GASTOS DE PERSONAL</t>
  </si>
  <si>
    <t>2. GASTOS EN BIENES Y SERVICIOS</t>
  </si>
  <si>
    <t>3. GASTOS FINANCIEROS</t>
  </si>
  <si>
    <t>4. TRANSFERENCIAS CORRIENTES</t>
  </si>
  <si>
    <t>6. INVERSIONES REALES</t>
  </si>
  <si>
    <t>7. TRANSFERENCIAS DE CAPITAL</t>
  </si>
  <si>
    <t xml:space="preserve">		TOTAL OPERACIONES NO FINANCIERAS</t>
  </si>
  <si>
    <t>8. ACTIVOS FINANCIEROS</t>
  </si>
  <si>
    <t>9. PASIVOS FINANCIEROS</t>
  </si>
  <si>
    <t xml:space="preserve">		TOTAL OPERACIONES FINANCIERAS</t>
  </si>
  <si>
    <t>TOTALES GASTOS I+D+I</t>
  </si>
  <si>
    <t>PESO/PRESUPUESTO MINISTERIO</t>
  </si>
  <si>
    <t>TOTAL OPERACIONES NO FINANCIERAS</t>
  </si>
  <si>
    <t>TOTAL OPERACIONES FINANCIERAS</t>
  </si>
  <si>
    <t>12</t>
  </si>
  <si>
    <t>15</t>
  </si>
  <si>
    <t>17</t>
  </si>
  <si>
    <t>18</t>
  </si>
  <si>
    <t>20</t>
  </si>
  <si>
    <t>MINISTERIO DE AGRICULTURA, PESCA Y ALIMENTACIÓN</t>
  </si>
  <si>
    <t>MINISTERIO DE POLÍTICA TERRITORIAL Y FUNCIÓN PÚBLICA</t>
  </si>
  <si>
    <t>22</t>
  </si>
  <si>
    <t>MINISTERIO PARA LA TRANSICIÓN ECOLÓGICA</t>
  </si>
  <si>
    <t>25</t>
  </si>
  <si>
    <t>MINISTERIO DE LA PRESIDENCIA, RELACIONES CON LAS CORTES E IGUALDAD</t>
  </si>
  <si>
    <t>27</t>
  </si>
  <si>
    <t>MINISTERIO DE ECONOMÍA Y EMPRESA</t>
  </si>
  <si>
    <t>%</t>
  </si>
  <si>
    <t>POLÍTICA DE GASTOS 46
CRÉDITOS INICIALES</t>
  </si>
  <si>
    <r>
      <t xml:space="preserve">TOTAL
</t>
    </r>
    <r>
      <rPr>
        <sz val="11"/>
        <color theme="1"/>
        <rFont val="Calibri"/>
        <family val="2"/>
        <scheme val="minor"/>
      </rPr>
      <t>(1)</t>
    </r>
  </si>
  <si>
    <r>
      <t xml:space="preserve">TOTAL
</t>
    </r>
    <r>
      <rPr>
        <sz val="11"/>
        <color theme="1"/>
        <rFont val="Calibri"/>
        <family val="2"/>
        <scheme val="minor"/>
      </rPr>
      <t>(2)</t>
    </r>
  </si>
  <si>
    <t>75. CCAA</t>
  </si>
  <si>
    <t>76. Entidades Locales</t>
  </si>
  <si>
    <t>77. Empresas privadas</t>
  </si>
  <si>
    <t>PROGRAMA 000X</t>
  </si>
  <si>
    <t>PROGRAMA</t>
  </si>
  <si>
    <t>78. IPSFL</t>
  </si>
  <si>
    <t>71. OOAA</t>
  </si>
  <si>
    <t>73. Sector Público Estatal Ppto. Limitativo</t>
  </si>
  <si>
    <t>TOTALES PROGRAMA 000X</t>
  </si>
  <si>
    <r>
      <t xml:space="preserve">CRÉDITOS INICIALES
</t>
    </r>
    <r>
      <rPr>
        <sz val="8"/>
        <color theme="1"/>
        <rFont val="Arial"/>
        <family val="2"/>
      </rPr>
      <t>(1)</t>
    </r>
  </si>
  <si>
    <r>
      <t xml:space="preserve">CRÉDITOS DEFINITIVOS
</t>
    </r>
    <r>
      <rPr>
        <sz val="8"/>
        <color theme="1"/>
        <rFont val="Arial"/>
        <family val="2"/>
      </rPr>
      <t>(2)</t>
    </r>
  </si>
  <si>
    <r>
      <t xml:space="preserve">CRÉDITOS INICIALES
</t>
    </r>
    <r>
      <rPr>
        <sz val="8"/>
        <color theme="1"/>
        <rFont val="Arial"/>
        <family val="2"/>
      </rPr>
      <t>(4)</t>
    </r>
  </si>
  <si>
    <r>
      <t xml:space="preserve">CRÉDITOS DEFINITIVOS
</t>
    </r>
    <r>
      <rPr>
        <sz val="8"/>
        <color theme="1"/>
        <rFont val="Arial"/>
        <family val="2"/>
      </rPr>
      <t>(5)</t>
    </r>
  </si>
  <si>
    <t>74. Sector Público Estatal</t>
  </si>
  <si>
    <t>79. Al exterior</t>
  </si>
  <si>
    <t>2019-2018</t>
  </si>
  <si>
    <t>2018-2017</t>
  </si>
  <si>
    <r>
      <t xml:space="preserve">TOTAL
</t>
    </r>
    <r>
      <rPr>
        <sz val="11"/>
        <color theme="1"/>
        <rFont val="Calibri"/>
        <family val="2"/>
        <scheme val="minor"/>
      </rPr>
      <t>(3)</t>
    </r>
  </si>
  <si>
    <t>INTENSIDAD</t>
  </si>
  <si>
    <r>
      <t xml:space="preserve">CRÉDITOS INICIALES
</t>
    </r>
    <r>
      <rPr>
        <sz val="9"/>
        <color theme="1"/>
        <rFont val="Arial"/>
        <family val="2"/>
      </rPr>
      <t>(1)</t>
    </r>
  </si>
  <si>
    <r>
      <t xml:space="preserve">CRÉDITOS DEFINITIVOS
</t>
    </r>
    <r>
      <rPr>
        <sz val="9"/>
        <color theme="1"/>
        <rFont val="Arial"/>
        <family val="2"/>
      </rPr>
      <t>(2)</t>
    </r>
  </si>
  <si>
    <r>
      <t xml:space="preserve">PRES.MINISTERIO
</t>
    </r>
    <r>
      <rPr>
        <sz val="9"/>
        <color theme="1"/>
        <rFont val="Arial"/>
        <family val="2"/>
      </rPr>
      <t>(4)</t>
    </r>
  </si>
  <si>
    <t>%
1/4</t>
  </si>
  <si>
    <t>TOTAL PG46</t>
  </si>
  <si>
    <t xml:space="preserve">OPERACIONES NO FINANCIERAS PG46 </t>
  </si>
  <si>
    <t>TOTAL OTROS PROGRAMAS</t>
  </si>
  <si>
    <t>OPERACIONES NO FINANCIERAS OTROS PROGRAMAS</t>
  </si>
  <si>
    <t>CEPC</t>
  </si>
  <si>
    <t>CIS</t>
  </si>
  <si>
    <t>IEF</t>
  </si>
  <si>
    <t>INTA</t>
  </si>
  <si>
    <t>APOYO A LA INNOVACIÓN TECNOLÓGICA EN EL SECTOR DE LA DEFENSA </t>
  </si>
  <si>
    <t>ISCIII</t>
  </si>
  <si>
    <r>
      <t xml:space="preserve">CRÉDITOS INICIALES
</t>
    </r>
    <r>
      <rPr>
        <sz val="9"/>
        <color theme="1"/>
        <rFont val="Arial"/>
        <family val="2"/>
      </rPr>
      <t>(4)</t>
    </r>
  </si>
  <si>
    <r>
      <t xml:space="preserve">CRÉDITOS DEFINITIVOS
</t>
    </r>
    <r>
      <rPr>
        <sz val="9"/>
        <color theme="1"/>
        <rFont val="Arial"/>
        <family val="2"/>
      </rPr>
      <t>(5)</t>
    </r>
  </si>
  <si>
    <t>CIEMAT</t>
  </si>
  <si>
    <t>EJECUCIÓN PRESUPUESTO GASTOS PG 46</t>
  </si>
  <si>
    <t>OTROS ORGANISMOS PÚBLICOS</t>
  </si>
  <si>
    <t>CEDEX</t>
  </si>
  <si>
    <t>INNOVACIÓN TECNOLÓGICA DE LAS TELECOMUNICACIONES</t>
  </si>
  <si>
    <t>DIRECCIÓN Y SERVICIOS GENERALES DE CIENCIA, INNOVACIÓN Y UNIVERSIDADES</t>
  </si>
  <si>
    <t>INVESTIGACIÓN Y ESTUDIOS SOCIOLÓGICOS Y CONSTITUCIONALES</t>
  </si>
  <si>
    <t>INVESTIGACIÓN Y ESTUDIOS ESTADÍSTICOS Y ECONÓMICOS</t>
  </si>
  <si>
    <t>FOMENTO Y COORDINACIÓN DE LA INVESTIGACIÓN CIENTÍFICO Y TÉCNICA</t>
  </si>
  <si>
    <t>INVESTIGACIÓN Y DESARROLLO TECNOLÓGICO-INDUSTRIAL</t>
  </si>
  <si>
    <t>INVESTIGACIÓN Y EXPERIMENTACIÓN AGRARIA</t>
  </si>
  <si>
    <t>INVESTIGACIÓN OCEANOGRÁFICA Y PESQUERA</t>
  </si>
  <si>
    <t>INVESTIGACIÓN ENERGÉTICA, MEDIOAMBIENTAL Y TECNOLÓGICA</t>
  </si>
  <si>
    <t>INVESTIGACIÓN Y DESARROLLO DE LA SOCIEDAD DE LA INFORMACIÓN </t>
  </si>
  <si>
    <t>Subsector AGE</t>
  </si>
  <si>
    <t>Millones de euros</t>
  </si>
  <si>
    <t>Ejecución de los presupuestos de gastos en I+D+I del Estado por secciones. Desagregado por políticas de gasto y subsector.</t>
  </si>
  <si>
    <t>Intensidad de gasto en I+D+I por secciones respecto al presupuesto total del ministerio.</t>
  </si>
  <si>
    <r>
      <rPr>
        <sz val="9"/>
        <color theme="1"/>
        <rFont val="Calibri"/>
        <family val="2"/>
        <scheme val="minor"/>
      </rPr>
      <t>(1)</t>
    </r>
    <r>
      <rPr>
        <sz val="11"/>
        <color theme="1"/>
        <rFont val="Calibri"/>
        <family val="2"/>
        <scheme val="minor"/>
      </rPr>
      <t xml:space="preserve"> Incluye, además de Organismos Autonómos, otras entidades del Sector Público Administrativo con presupuesto limitativo </t>
    </r>
  </si>
  <si>
    <t>2018
%</t>
  </si>
  <si>
    <t>2017
%</t>
  </si>
  <si>
    <r>
      <t xml:space="preserve">CRÉDITOS INICIALES
</t>
    </r>
    <r>
      <rPr>
        <sz val="9"/>
        <color theme="1"/>
        <rFont val="Arial"/>
        <family val="2"/>
      </rPr>
      <t>(7)</t>
    </r>
  </si>
  <si>
    <r>
      <t xml:space="preserve">CRÉDITOS DEFINITIVOS
</t>
    </r>
    <r>
      <rPr>
        <sz val="9"/>
        <color theme="1"/>
        <rFont val="Arial"/>
        <family val="2"/>
      </rPr>
      <t>(8)</t>
    </r>
  </si>
  <si>
    <t>M. ASUNTOS EXTERIORES Y COOPERACIÓN </t>
  </si>
  <si>
    <t>M. DEFENSA </t>
  </si>
  <si>
    <t>M. HACIENDA Y FUNCIÓN PÚBLICA</t>
  </si>
  <si>
    <t>DIVERSOS MINISTERIOS</t>
  </si>
  <si>
    <r>
      <t xml:space="preserve">% EJECUCIÓN
</t>
    </r>
    <r>
      <rPr>
        <sz val="9"/>
        <color theme="1"/>
        <rFont val="Arial"/>
        <family val="2"/>
      </rPr>
      <t>3/2</t>
    </r>
  </si>
  <si>
    <r>
      <t xml:space="preserve">% EJECUCIÓN
</t>
    </r>
    <r>
      <rPr>
        <sz val="9"/>
        <color theme="1"/>
        <rFont val="Arial"/>
        <family val="2"/>
      </rPr>
      <t>6/5</t>
    </r>
  </si>
  <si>
    <r>
      <t xml:space="preserve">% EJECUCIÓN
</t>
    </r>
    <r>
      <rPr>
        <sz val="9"/>
        <color theme="1"/>
        <rFont val="Arial"/>
        <family val="2"/>
      </rPr>
      <t>9/8</t>
    </r>
  </si>
  <si>
    <r>
      <t xml:space="preserve">%  EJECUCIÓN
</t>
    </r>
    <r>
      <rPr>
        <sz val="9"/>
        <color theme="1"/>
        <rFont val="Arial"/>
        <family val="2"/>
      </rPr>
      <t>3/2</t>
    </r>
  </si>
  <si>
    <r>
      <t xml:space="preserve">OBLIGACIONES RECONOCIDAS NETAS
</t>
    </r>
    <r>
      <rPr>
        <sz val="8"/>
        <color theme="1"/>
        <rFont val="Arial"/>
        <family val="2"/>
      </rPr>
      <t>(3)</t>
    </r>
  </si>
  <si>
    <r>
      <t xml:space="preserve">OBLIGACIONES RECONOCIDAS NETAS
</t>
    </r>
    <r>
      <rPr>
        <sz val="8"/>
        <color theme="1"/>
        <rFont val="Arial"/>
        <family val="2"/>
      </rPr>
      <t>(6)</t>
    </r>
  </si>
  <si>
    <r>
      <rPr>
        <b/>
        <sz val="8"/>
        <color theme="1"/>
        <rFont val="Arial"/>
        <family val="2"/>
      </rPr>
      <t>% EJECUCIÓN</t>
    </r>
    <r>
      <rPr>
        <sz val="8"/>
        <color theme="1"/>
        <rFont val="Arial"/>
        <family val="2"/>
      </rPr>
      <t xml:space="preserve">
6/5</t>
    </r>
  </si>
  <si>
    <r>
      <rPr>
        <b/>
        <sz val="8"/>
        <color theme="1"/>
        <rFont val="Arial"/>
        <family val="2"/>
      </rPr>
      <t>% EJECUCIÓN</t>
    </r>
    <r>
      <rPr>
        <sz val="8"/>
        <color theme="1"/>
        <rFont val="Arial"/>
        <family val="2"/>
      </rPr>
      <t xml:space="preserve">
3/2</t>
    </r>
  </si>
  <si>
    <t>Desagregado por capítulos</t>
  </si>
  <si>
    <t>44. Sector Público Estatal</t>
  </si>
  <si>
    <t>45. CCAA</t>
  </si>
  <si>
    <t>46. Entidades Locales</t>
  </si>
  <si>
    <t>47. Empresas privadas</t>
  </si>
  <si>
    <t>48. IPSFL</t>
  </si>
  <si>
    <t>49. Al exterior</t>
  </si>
  <si>
    <t>41. OOAA</t>
  </si>
  <si>
    <t>ORGANISMOS PÚBLICOS DE INVESTIGACIÓN</t>
  </si>
  <si>
    <t>TOTALES OTROS ORGANISMOS PÚBLICOS</t>
  </si>
  <si>
    <t>TOTALES INTA</t>
  </si>
  <si>
    <t>TOTALES ISCIII</t>
  </si>
  <si>
    <t>TOTALES CEPC</t>
  </si>
  <si>
    <t>TOTALES CIS</t>
  </si>
  <si>
    <t>TOTALES IEF</t>
  </si>
  <si>
    <t>TOTALES CEDEX</t>
  </si>
  <si>
    <t>TOTALES PROGRAMA 465A</t>
  </si>
  <si>
    <t>TOTALES AEI</t>
  </si>
  <si>
    <t>TOTALES PROGRAMA 463B</t>
  </si>
  <si>
    <t>TOTALES POLÍTICA DE GASTO 46</t>
  </si>
  <si>
    <t>TOTALES OTROS PROGRAMAS DE GASTO</t>
  </si>
  <si>
    <t>Ejecución de la Política de Gastos 46 del Estado por programas de gasto</t>
  </si>
  <si>
    <t>EJECUCIÓN DE LA POLÍTICA DE GASTOS 46 DEL ESTADO POR PROGRAMAS DE GASTO</t>
  </si>
  <si>
    <r>
      <t xml:space="preserve">CREDITOS INICIALES
</t>
    </r>
    <r>
      <rPr>
        <sz val="9"/>
        <color theme="1"/>
        <rFont val="Arial"/>
        <family val="2"/>
      </rPr>
      <t>(10)</t>
    </r>
  </si>
  <si>
    <r>
      <t xml:space="preserve">CREDITOS DEFINITIVOS
</t>
    </r>
    <r>
      <rPr>
        <sz val="9"/>
        <color theme="1"/>
        <rFont val="Arial"/>
        <family val="2"/>
      </rPr>
      <t>(11)</t>
    </r>
  </si>
  <si>
    <r>
      <t xml:space="preserve">OBLIGACIONES RECONOCIDAS NETAS
</t>
    </r>
    <r>
      <rPr>
        <sz val="9"/>
        <color theme="1"/>
        <rFont val="Arial"/>
        <family val="2"/>
      </rPr>
      <t>(12)</t>
    </r>
  </si>
  <si>
    <r>
      <t xml:space="preserve">% EJECUCIÓN
</t>
    </r>
    <r>
      <rPr>
        <sz val="9"/>
        <color theme="1"/>
        <rFont val="Arial"/>
        <family val="2"/>
      </rPr>
      <t>12/11</t>
    </r>
  </si>
  <si>
    <t>2020-2019</t>
  </si>
  <si>
    <r>
      <t xml:space="preserve">TOTAL
</t>
    </r>
    <r>
      <rPr>
        <sz val="11"/>
        <color theme="1"/>
        <rFont val="Calibri"/>
        <family val="2"/>
        <scheme val="minor"/>
      </rPr>
      <t>(4)</t>
    </r>
  </si>
  <si>
    <t>EJECUCIÓN PRESUPUESTO GASTOS DEL ESTADO EN I+D+I POR SECCIONES</t>
  </si>
  <si>
    <t>2019
%</t>
  </si>
  <si>
    <t>2020
%</t>
  </si>
  <si>
    <r>
      <t xml:space="preserve">CRÉDITOS INICIALES
</t>
    </r>
    <r>
      <rPr>
        <sz val="9"/>
        <color theme="1"/>
        <rFont val="Arial"/>
        <family val="2"/>
      </rPr>
      <t>(10)</t>
    </r>
  </si>
  <si>
    <r>
      <t xml:space="preserve">CRÉDITOS DEFINITIVOS
</t>
    </r>
    <r>
      <rPr>
        <sz val="9"/>
        <color theme="1"/>
        <rFont val="Arial"/>
        <family val="2"/>
      </rPr>
      <t>(11)</t>
    </r>
  </si>
  <si>
    <r>
      <t xml:space="preserve">2020-2019 (C.I.)
</t>
    </r>
    <r>
      <rPr>
        <sz val="9"/>
        <color theme="1"/>
        <rFont val="Arial"/>
        <family val="2"/>
      </rPr>
      <t>1/4</t>
    </r>
  </si>
  <si>
    <r>
      <t xml:space="preserve">2020-2019 (ORN)
</t>
    </r>
    <r>
      <rPr>
        <sz val="9"/>
        <color theme="1"/>
        <rFont val="Arial"/>
        <family val="2"/>
      </rPr>
      <t>3/6</t>
    </r>
  </si>
  <si>
    <r>
      <t xml:space="preserve">2020-2019 (C.D.)
</t>
    </r>
    <r>
      <rPr>
        <sz val="9"/>
        <color theme="1"/>
        <rFont val="Arial"/>
        <family val="2"/>
      </rPr>
      <t>2/5</t>
    </r>
  </si>
  <si>
    <t>Ejecución de los presupuestos de gastos en I+D+I del Estado por secciones. Desagregado por capítulos y políticas de gasto.</t>
  </si>
  <si>
    <t>EJECUCIÓN PRESUPUESTO GASTOS DEL ESTADO EN I+D+I POR SECCIONES- 2019</t>
  </si>
  <si>
    <t>MINISTERIO DE CIENCIA, INNOVACIÓN Y UNIVERSIDADES</t>
  </si>
  <si>
    <t>EJECUCIÓN PRESUPUESTO GASTOS DEL ESTADO EN I+D+I POR SECCIONES- 2018</t>
  </si>
  <si>
    <t>MINISTERIO DE ASUNTOS EXTERIORES Y COOPERACIÓN </t>
  </si>
  <si>
    <t>MINISTERIO DE HACIENDA Y FUNCIÓN PÚBLICA</t>
  </si>
  <si>
    <t>MINISTERIO DE INTERIOR</t>
  </si>
  <si>
    <t>MINISTERIO DE EDUCACIÓN, CULTURA Y DEPORTE</t>
  </si>
  <si>
    <t>MINISTERIO DE EMPLEO Y SEGURIDAD SOCIAL</t>
  </si>
  <si>
    <t>MINISTERIO DE ENERGÍA, TURISMO Y AGENDA DIGITAL</t>
  </si>
  <si>
    <t>MINISTERIO DE AGRICULTURA Y PESCA, ALIMENTACIÓN Y MEDIO AMBIENTE</t>
  </si>
  <si>
    <t>MINISTERIO DE LA PRESIDENCIA Y PARA LAS ADMINISTRACIONES TERRITORIALES</t>
  </si>
  <si>
    <t>MINISTERIO DE SANIDAD, SERVICIOS SOCIALES E IGUALDAD</t>
  </si>
  <si>
    <t>MINISTERIO DE ECONOMÍA, INDUSTRIA Y COMPETITIVIDAD</t>
  </si>
  <si>
    <t>EJECUCIÓN PRESUPUESTO GASTOS DEL ESTADO EN I+D+I POR SECCIONES- 2017</t>
  </si>
  <si>
    <t>GASTOS DE DIVERSOS MINISTERIOS </t>
  </si>
  <si>
    <t>EJECUCIÓN PRESUPUESTO GASTOS DEL ESTADO EN I+D+I POR SECCIONES- 2020</t>
  </si>
  <si>
    <t>TASA DE VARIACIÓN ANUAL</t>
  </si>
  <si>
    <t>Política de Gastos 46 de los PGE- créditos iniciales. Tasa de variación anual e intensidad respecto al presupuesto total. Desagregación económica (operaciones no financieras/operaciones financieras/cap.7/cap.8)</t>
  </si>
  <si>
    <t>DISTRIBUCIÓN DE C. INICIALES POR PROGRAMA DE GASTO
%</t>
  </si>
  <si>
    <t>PG46</t>
  </si>
  <si>
    <r>
      <t xml:space="preserve">2019-2018 (ORN)
</t>
    </r>
    <r>
      <rPr>
        <sz val="9"/>
        <color theme="1"/>
        <rFont val="Arial"/>
        <family val="2"/>
      </rPr>
      <t>3/6</t>
    </r>
  </si>
  <si>
    <r>
      <t xml:space="preserve">2019-2018 (C.I.)
</t>
    </r>
    <r>
      <rPr>
        <sz val="9"/>
        <color theme="1"/>
        <rFont val="Arial"/>
        <family val="2"/>
      </rPr>
      <t>1/4</t>
    </r>
  </si>
  <si>
    <r>
      <t xml:space="preserve">2019-2018 (C.D.)
</t>
    </r>
    <r>
      <rPr>
        <sz val="9"/>
        <color theme="1"/>
        <rFont val="Arial"/>
        <family val="2"/>
      </rPr>
      <t>2/5</t>
    </r>
  </si>
  <si>
    <r>
      <t xml:space="preserve">2018-2017 (C.I.)
</t>
    </r>
    <r>
      <rPr>
        <sz val="9"/>
        <color theme="1"/>
        <rFont val="Arial"/>
        <family val="2"/>
      </rPr>
      <t>1/4</t>
    </r>
  </si>
  <si>
    <r>
      <t xml:space="preserve">2018-2017 (C.D.)
</t>
    </r>
    <r>
      <rPr>
        <sz val="9"/>
        <color theme="1"/>
        <rFont val="Arial"/>
        <family val="2"/>
      </rPr>
      <t>2/5</t>
    </r>
  </si>
  <si>
    <r>
      <t xml:space="preserve">2018-2017 (ORN)
</t>
    </r>
    <r>
      <rPr>
        <sz val="9"/>
        <color theme="1"/>
        <rFont val="Arial"/>
        <family val="2"/>
      </rPr>
      <t>3/6</t>
    </r>
  </si>
  <si>
    <t>Ejecución del presupuesto de gastos en I+D+I de la Agencia Estatal de Investigación. Porcentaje de ejecución y tasa de variación anual.</t>
  </si>
  <si>
    <t>Ejecución del presupuesto de gastos en I+D+I del Instituto de Salud Carlos III. Porcentaje de ejecución y tasa de variación anual.</t>
  </si>
  <si>
    <t>Ejecución de la Política de Gastos 46 de los Organismos Públicos de Investigación. Porcentaje de ejecución, tasa de variación anual y peso respecto a la PG46</t>
  </si>
  <si>
    <r>
      <t xml:space="preserve">Subsector OO.AA. </t>
    </r>
    <r>
      <rPr>
        <sz val="9"/>
        <rFont val="Arial"/>
        <family val="2"/>
      </rPr>
      <t>(1)</t>
    </r>
  </si>
  <si>
    <t>Ejecución del presupuesto de gastos en I+D+I del Estado. Desagregado por capítulos y Políticas de Gastos. Porcentaje de ejecución y tasa de variación anual.</t>
  </si>
  <si>
    <t>TOTALES ORGANISMOS PÚBLICOS DE INVESTIGACIÓN</t>
  </si>
  <si>
    <t>TOTALES MINISTERIOS</t>
  </si>
  <si>
    <t>TOTALES FGU</t>
  </si>
  <si>
    <t>ND</t>
  </si>
  <si>
    <r>
      <t xml:space="preserve">2021-2020 (C.I.)
</t>
    </r>
    <r>
      <rPr>
        <sz val="9"/>
        <color theme="1"/>
        <rFont val="Arial"/>
        <family val="2"/>
      </rPr>
      <t>1/4</t>
    </r>
  </si>
  <si>
    <r>
      <t xml:space="preserve">2021-2020 (C.D.)
</t>
    </r>
    <r>
      <rPr>
        <sz val="9"/>
        <color theme="1"/>
        <rFont val="Arial"/>
        <family val="2"/>
      </rPr>
      <t>2/5</t>
    </r>
  </si>
  <si>
    <r>
      <t xml:space="preserve">2021-2020 (ORN)
</t>
    </r>
    <r>
      <rPr>
        <sz val="9"/>
        <color theme="1"/>
        <rFont val="Arial"/>
        <family val="2"/>
      </rPr>
      <t>3/6</t>
    </r>
  </si>
  <si>
    <r>
      <t xml:space="preserve">CREDITOS INICIALES
</t>
    </r>
    <r>
      <rPr>
        <sz val="9"/>
        <color theme="1"/>
        <rFont val="Arial"/>
        <family val="2"/>
      </rPr>
      <t>(13)</t>
    </r>
  </si>
  <si>
    <r>
      <t xml:space="preserve">CREDITOS DEFINITIVOS
</t>
    </r>
    <r>
      <rPr>
        <sz val="9"/>
        <color theme="1"/>
        <rFont val="Arial"/>
        <family val="2"/>
      </rPr>
      <t>(14)</t>
    </r>
  </si>
  <si>
    <r>
      <t xml:space="preserve">OBLIGACIONES RECONOCIDAS NETAS
</t>
    </r>
    <r>
      <rPr>
        <sz val="9"/>
        <color theme="1"/>
        <rFont val="Arial"/>
        <family val="2"/>
      </rPr>
      <t>(15)</t>
    </r>
  </si>
  <si>
    <r>
      <t xml:space="preserve">TOTAL
</t>
    </r>
    <r>
      <rPr>
        <sz val="11"/>
        <color theme="1"/>
        <rFont val="Calibri"/>
        <family val="2"/>
        <scheme val="minor"/>
      </rPr>
      <t>(5)</t>
    </r>
  </si>
  <si>
    <t>2021-2020</t>
  </si>
  <si>
    <r>
      <t xml:space="preserve">PGE TOTAL
</t>
    </r>
    <r>
      <rPr>
        <sz val="11"/>
        <color theme="1"/>
        <rFont val="Calibri"/>
        <family val="2"/>
        <scheme val="minor"/>
      </rPr>
      <t>(9)</t>
    </r>
  </si>
  <si>
    <r>
      <t xml:space="preserve">PGE TOTAL
</t>
    </r>
    <r>
      <rPr>
        <sz val="11"/>
        <color theme="1"/>
        <rFont val="Calibri"/>
        <family val="2"/>
        <scheme val="minor"/>
      </rPr>
      <t>(10)</t>
    </r>
  </si>
  <si>
    <t xml:space="preserve">TOTAL OTROS PROGRAMAS </t>
  </si>
  <si>
    <t>MINISTERIO DE TRANSPORTES, MOVILIDAD Y AGENDA URBANA</t>
  </si>
  <si>
    <t>MINISTERIO DE TRABAJO Y ECONOMÍA SOCIAL</t>
  </si>
  <si>
    <t>MINISTERIO PARA LA TRANSICIÓN ECOLÓGICA Y EL RETO DEMOGRÁFICO</t>
  </si>
  <si>
    <t>MINISTERIO DE LA PRESIDENCIA, RELACIONES CON LAS CORTES Y MEMORIA DEMOCRÁTICA</t>
  </si>
  <si>
    <t>MINISTERIO DE SANIDAD</t>
  </si>
  <si>
    <t>MINISTERIO DE ASUNTOS ECONÓMICOS Y TRANSFORMACIÓN DIGITAL</t>
  </si>
  <si>
    <t>MINISTERIO DE CIENCIA E INNOVACIÓN</t>
  </si>
  <si>
    <t>29</t>
  </si>
  <si>
    <t>MINISTERIO DE DERECHOS SOCIALES Y AGENDA 2030</t>
  </si>
  <si>
    <t>30</t>
  </si>
  <si>
    <t>MINISTERIO DE IGUALDAD</t>
  </si>
  <si>
    <t>31</t>
  </si>
  <si>
    <t>33</t>
  </si>
  <si>
    <t>MINISTERIO DE CONSUMO</t>
  </si>
  <si>
    <t>MINISTERIO DE UNIVERSIDADES</t>
  </si>
  <si>
    <t>TOTAL FGU</t>
  </si>
  <si>
    <t>EJECUCIÓN PRESUPUESTO GASTOS DEL ESTADO EN I+D+I POR SECCIONES- 2021</t>
  </si>
  <si>
    <t>MINISTERIO DE ASUNTOS EXTERIORES, UNIÓN EUROPEA Y COOPERACIÓN</t>
  </si>
  <si>
    <t>MINISTERIO PARA LA  TRANSICIÓN ECOLÓGICA Y EL RETO DEMOGRÁFICO</t>
  </si>
  <si>
    <t>MINISTERIO DE PRESIDENCIA Y PARA LAS ADM.TERRITORIALES</t>
  </si>
  <si>
    <t xml:space="preserve">MINISTERIO DE CIENCIA E INNOVACIÓN </t>
  </si>
  <si>
    <t>MINISTERIO  DE IGUALDAD</t>
  </si>
  <si>
    <t>MINISTERIO  DE CONSUMO</t>
  </si>
  <si>
    <t>MINISTERIO  DE UNIVERSIDADES</t>
  </si>
  <si>
    <t>OPERACIONES NO FINANCIERAS FGU</t>
  </si>
  <si>
    <t>460A</t>
  </si>
  <si>
    <t>460B</t>
  </si>
  <si>
    <t>460C</t>
  </si>
  <si>
    <t>460D</t>
  </si>
  <si>
    <t>460E</t>
  </si>
  <si>
    <t>TOTALES POLÍTICA DE GASTO 46- FONDOS NACIONALES</t>
  </si>
  <si>
    <t>TOTALES POLÍTICA DE GASTO 46- FONDOS MRR</t>
  </si>
  <si>
    <t>INVESTIGACIÓN, DESARROLLO E INNOVACIÓN. MECANISMO DE RECUPERACIÓN Y RESILIENCIA</t>
  </si>
  <si>
    <t>INVESTIGACIÓN Y DESARROLLO DE LA SOCIEDAD DE LA INFORMACIÓN. MECANISMO DE RECUPERACIÓN Y RESILIENCIA</t>
  </si>
  <si>
    <t>INNOVACIÓN TECNOLÓGICA DE LAS TELECOMUNICACIONES. MECANISMO DE RECUPERACIÓN Y RESILIENCIA</t>
  </si>
  <si>
    <t>FOMENTO Y COORDINACIÓN DE LA INVESTIGACIÓN CIENTÍFICO Y TÉCNICA. MECANISMO DE RECUPERACIÓN Y RESILIENCIA</t>
  </si>
  <si>
    <t>INVESTIGACIÓN Y DESARROLLO TECNOLÓGICO-INDUSTRIAL. MECANISMO DE RECUPERACIÓN Y RESILIENCIA</t>
  </si>
  <si>
    <t>TOTALES FONDOS NACIONALES</t>
  </si>
  <si>
    <t>TOTALES FONDOS MRR</t>
  </si>
  <si>
    <t>TOTALES PROGRAMA 000X-Fondos nacionales</t>
  </si>
  <si>
    <t>TOTALES PROGRAMA 000X-Fondos MRR</t>
  </si>
  <si>
    <t>TOTALES PROGRAMA 460D-Fondos MRR</t>
  </si>
  <si>
    <r>
      <t xml:space="preserve">CRÉDITOS INICIALES
</t>
    </r>
    <r>
      <rPr>
        <sz val="9"/>
        <color theme="1"/>
        <rFont val="Arial"/>
        <family val="2"/>
      </rPr>
      <t>(13)</t>
    </r>
  </si>
  <si>
    <r>
      <t xml:space="preserve">CRÉDITOS DEFINITIVOS
</t>
    </r>
    <r>
      <rPr>
        <sz val="9"/>
        <color theme="1"/>
        <rFont val="Arial"/>
        <family val="2"/>
      </rPr>
      <t>(14)</t>
    </r>
  </si>
  <si>
    <r>
      <t xml:space="preserve">% EJECUCIÓN
</t>
    </r>
    <r>
      <rPr>
        <sz val="9"/>
        <color theme="1"/>
        <rFont val="Arial"/>
        <family val="2"/>
      </rPr>
      <t>15/14</t>
    </r>
  </si>
  <si>
    <t>2021
%</t>
  </si>
  <si>
    <r>
      <t>ISCIII.</t>
    </r>
    <r>
      <rPr>
        <sz val="9"/>
        <rFont val="Arial"/>
        <family val="2"/>
      </rPr>
      <t>MRR</t>
    </r>
  </si>
  <si>
    <r>
      <t>CIEMAT.</t>
    </r>
    <r>
      <rPr>
        <sz val="9"/>
        <rFont val="Arial"/>
        <family val="2"/>
      </rPr>
      <t>MRR</t>
    </r>
  </si>
  <si>
    <r>
      <t xml:space="preserve">TOTALES CIEMAT. </t>
    </r>
    <r>
      <rPr>
        <sz val="9"/>
        <rFont val="Arial"/>
        <family val="2"/>
      </rPr>
      <t>MRR</t>
    </r>
  </si>
  <si>
    <r>
      <t xml:space="preserve">TOTALES ISCIII. </t>
    </r>
    <r>
      <rPr>
        <sz val="9"/>
        <rFont val="Arial"/>
        <family val="2"/>
      </rPr>
      <t>MRR</t>
    </r>
  </si>
  <si>
    <r>
      <t xml:space="preserve">CEDEX. </t>
    </r>
    <r>
      <rPr>
        <sz val="9"/>
        <rFont val="Arial"/>
        <family val="2"/>
      </rPr>
      <t>MRR</t>
    </r>
  </si>
  <si>
    <r>
      <t xml:space="preserve">CREDITOS INICIALES
</t>
    </r>
    <r>
      <rPr>
        <sz val="9"/>
        <color theme="1"/>
        <rFont val="Arial"/>
        <family val="2"/>
      </rPr>
      <t>(16)</t>
    </r>
  </si>
  <si>
    <r>
      <t xml:space="preserve">CREDITOS DEFINITIVOS
</t>
    </r>
    <r>
      <rPr>
        <sz val="9"/>
        <color theme="1"/>
        <rFont val="Arial"/>
        <family val="2"/>
      </rPr>
      <t>(17)</t>
    </r>
  </si>
  <si>
    <r>
      <t xml:space="preserve">OBLIGACIONES RECONOCIDAS NETAS
</t>
    </r>
    <r>
      <rPr>
        <sz val="9"/>
        <color theme="1"/>
        <rFont val="Arial"/>
        <family val="2"/>
      </rPr>
      <t>(18)</t>
    </r>
  </si>
  <si>
    <r>
      <t xml:space="preserve">2022-2021 (C.I.)
</t>
    </r>
    <r>
      <rPr>
        <sz val="9"/>
        <color theme="1"/>
        <rFont val="Arial"/>
        <family val="2"/>
      </rPr>
      <t>1/4</t>
    </r>
  </si>
  <si>
    <r>
      <t xml:space="preserve">2022-2021 (C.D.)
</t>
    </r>
    <r>
      <rPr>
        <sz val="9"/>
        <color theme="1"/>
        <rFont val="Arial"/>
        <family val="2"/>
      </rPr>
      <t>2/5</t>
    </r>
  </si>
  <si>
    <r>
      <t xml:space="preserve">2022-2021 (ORN)
</t>
    </r>
    <r>
      <rPr>
        <sz val="9"/>
        <color theme="1"/>
        <rFont val="Arial"/>
        <family val="2"/>
      </rPr>
      <t>3/6</t>
    </r>
  </si>
  <si>
    <r>
      <t xml:space="preserve">TOTAL
</t>
    </r>
    <r>
      <rPr>
        <sz val="11"/>
        <color theme="1"/>
        <rFont val="Calibri"/>
        <family val="2"/>
        <scheme val="minor"/>
      </rPr>
      <t>(6)</t>
    </r>
  </si>
  <si>
    <t>2022-2021</t>
  </si>
  <si>
    <r>
      <rPr>
        <b/>
        <sz val="11"/>
        <color theme="1"/>
        <rFont val="Calibri"/>
        <family val="2"/>
        <scheme val="minor"/>
      </rPr>
      <t xml:space="preserve">1. PRESUPUESTO DE GASTOS EN I+D+I DEL ESTADO.
</t>
    </r>
    <r>
      <rPr>
        <i/>
        <sz val="11"/>
        <color theme="1"/>
        <rFont val="Calibri"/>
        <family val="2"/>
        <scheme val="minor"/>
      </rPr>
      <t>Fuente: IGAE</t>
    </r>
    <r>
      <rPr>
        <sz val="11"/>
        <color theme="1"/>
        <rFont val="Calibri"/>
        <family val="2"/>
        <scheme val="minor"/>
      </rPr>
      <t xml:space="preserve">
TABLA 1.1. Ejecución del presupuesto de gastos en I+D+I del Estado. Desagregado por capítulos y políticas de gastos. Porcentaje de ejecución y tasa de variación anual.
TABLA 1.2. Gasto en I+D+I de los PGE (PG46 y otros programas de gasto)- créditos iniciales. Tasa de variación anual e intensidad respecto al presupuesto total. Desagregación económica (operaciones no financieras/operaciones financieras/cap.7/cap.8).
TABLA 1.2bis. Política de Gastos 46 de los PGE- créditos iniciales. Tasa de variación anual e intensidad respecto al presupuesto total. Desagregación económica (operaciones no financieras/operaciones financieras/cap.7/cap.8).
TABLA 1.3 Ejecución de los presupuestos de gastos en I+D+I del Estado por secciones. Desagregado por políticas de gasto y subsector.
TABLA 1.3bis. Ejecución de los presupuestos de gastos en I+D+I del Estado por secciones. Desagregado por capítulos y políticas de gasto.
TABLA 1.4 Intensidad de gasto en I+D+I por secciones respecto al presupuesto total del ministerio.
TABLA 1.5 Ejecución de la Política de Gastos 46 del Estado por programas de gasto.
TABLA 1.6 Ejecución del presupuesto de gastos en I+D+I de la Agencia Estatal de Investigación. Porcentaje de ejecución y tasa de variación anual.
TABLA 1.7 Ejecución del presupuesto de gastos en I+D+I del Instituto de Salud Carlos III. Porcentaje de ejecución y tasa de variación anual.
TABLA 1.8 Ejecución de la Política de Gastos 46 de los Organismos Públicos de Investigación. Porcentaje de ejecución, tasa de variación anual y peso respecto a la PG46.</t>
    </r>
  </si>
  <si>
    <t>Gasto en I+D+I de los PGE (PG46 + otros programas de gasto)- créditos iniciales. Tasa de variación anual e intensidad respecto al presupuesto total. Desagregación económica (operaciones no financieras/operaciones financieras/cap.7/cap.8)</t>
  </si>
  <si>
    <t>GASTOS EN I+D+I
CRÉDITOS INICIALES</t>
  </si>
  <si>
    <t>MINISTERIO DE HACIENDA Y FUNCIÓN PÚBLICA</t>
  </si>
  <si>
    <t xml:space="preserve">(1) Incluye, además de Organismos Autonómos, otras entidades del Sector Público Administrativo con presupuesto limitativo </t>
  </si>
  <si>
    <r>
      <t xml:space="preserve">CRÉDITOS INICIALES
</t>
    </r>
    <r>
      <rPr>
        <sz val="9"/>
        <color theme="1"/>
        <rFont val="Arial"/>
        <family val="2"/>
      </rPr>
      <t>(16)</t>
    </r>
  </si>
  <si>
    <r>
      <t xml:space="preserve">CRÉDITOS DEFINITIVOS
</t>
    </r>
    <r>
      <rPr>
        <sz val="9"/>
        <color theme="1"/>
        <rFont val="Arial"/>
        <family val="2"/>
      </rPr>
      <t>(17)</t>
    </r>
  </si>
  <si>
    <r>
      <t xml:space="preserve">% EJECUCIÓN
</t>
    </r>
    <r>
      <rPr>
        <sz val="9"/>
        <color theme="1"/>
        <rFont val="Arial"/>
        <family val="2"/>
      </rPr>
      <t>18/17</t>
    </r>
  </si>
  <si>
    <t>2022
%</t>
  </si>
  <si>
    <t>C01.I01 Zonas de bajas emisiones y transformación del transporte urbano y metropolitano. I+D+i+Digitalización</t>
  </si>
  <si>
    <t>C06.I02 Red Transeuropea de Transporte. Otras actuaciones. I+D+i+Digitalización</t>
  </si>
  <si>
    <t>C11.I01 Modernización de la Administración General del Estado. I+D+i+Digitalización</t>
  </si>
  <si>
    <t>C12.I01 Espacios de datos sectoriales (contribución a proyectos tractores de digitalización de los sectores productivos estratégicos)</t>
  </si>
  <si>
    <t>C12.I02 Programa de impulso de la Competitividad y Sostenibilidad Industrial. I+D+i+Digitalización</t>
  </si>
  <si>
    <t>C13.I01 Emprendimiento. I+D+i+Digitalización</t>
  </si>
  <si>
    <t>46AA</t>
  </si>
  <si>
    <t>46FB</t>
  </si>
  <si>
    <t>46KA</t>
  </si>
  <si>
    <t>46LA</t>
  </si>
  <si>
    <t>46LB</t>
  </si>
  <si>
    <t>46MA</t>
  </si>
  <si>
    <t>46MC</t>
  </si>
  <si>
    <t>46NB</t>
  </si>
  <si>
    <t>46OA</t>
  </si>
  <si>
    <t>46OB</t>
  </si>
  <si>
    <t>46OC</t>
  </si>
  <si>
    <t>46OD</t>
  </si>
  <si>
    <t>46OE</t>
  </si>
  <si>
    <t>46OG</t>
  </si>
  <si>
    <t>46PR</t>
  </si>
  <si>
    <t>46QA</t>
  </si>
  <si>
    <t>46QB</t>
  </si>
  <si>
    <t>46QC</t>
  </si>
  <si>
    <t>46QD</t>
  </si>
  <si>
    <t>46QE</t>
  </si>
  <si>
    <t>46QF</t>
  </si>
  <si>
    <t>46QG</t>
  </si>
  <si>
    <t>46QI</t>
  </si>
  <si>
    <t>46RF</t>
  </si>
  <si>
    <t>46SA</t>
  </si>
  <si>
    <t>46SD</t>
  </si>
  <si>
    <t>46UD</t>
  </si>
  <si>
    <t>46UE</t>
  </si>
  <si>
    <t>C13.I03 Digitalización e Innovación I. I+D+i+Digitalización</t>
  </si>
  <si>
    <t>C14.I02 Programa de digitalización e inteligencia para destinos y sector turístico. I+D+i+Digitalización</t>
  </si>
  <si>
    <t>C15.I01 Favorecer la vertebración territorial mediante despliegue de redes: Extensión de la banda ancha ultrarrápida y cobertura en movilidad de 30 Mbps</t>
  </si>
  <si>
    <t>C15.I02 Refuerzo de conectividad en centros de referencia, motores socioeconómicos y proyectos tractores de digitalización sectorial</t>
  </si>
  <si>
    <t>C15.I03 Bonos de conectividad para PYMES y colectivos vulnerables</t>
  </si>
  <si>
    <t>C15.I04 Renovación y sostenibilidad de infraestructuras</t>
  </si>
  <si>
    <t>C15.I05 Despliegue de infraestructuras digitales transfronterizas. I+D+i+Digitalización</t>
  </si>
  <si>
    <t>C15.I07 Ciberseguridad: Fortalecimiento de las capacidades de ciudadanos, PYMES y profesionales; e Impulso del ecosistema del sector</t>
  </si>
  <si>
    <t>C16.R01 Estrategia Nacional de IA</t>
  </si>
  <si>
    <t>C17.I01 Planes Complementarios con CCAA</t>
  </si>
  <si>
    <t>C17.I02 Fortalecimiento de las capacidades, infraestructuras y equipamientos de los agentes del SECTI</t>
  </si>
  <si>
    <t>C17.I03 Nuevos proyectos I+D+I Publico Privados, Interdisciplinares, Pruebas de concepto y concesión de ayudas consecuencia de convocatorias competitivas internacionales. I+D de vanguardia orientada a retos de la sociedad. Compra pública pre-comercial</t>
  </si>
  <si>
    <t>C17.I04 Nueva carrera científica</t>
  </si>
  <si>
    <t>C17.I05 Reforma de capacidades del sistema nacional de ciencia, tecnología e innovación: Transferencia de conocimiento</t>
  </si>
  <si>
    <t>C17.I06 Reforma de capacidades del sistema nacional de ciencia, tecnología e innovación: Salud</t>
  </si>
  <si>
    <t>C17.I07 Reforma de capacidades del sistema nacional de ciencia, tecnología e innovación: Medioambiente, cambio climático y energía</t>
  </si>
  <si>
    <t>C17.I09 Reforma de capacidades del sistema nacional de ciencia, tecnología e innovación: Sector aeroespacial</t>
  </si>
  <si>
    <t>C18.I06 Data lake Sanitario</t>
  </si>
  <si>
    <t>C19.I01 Competencias digitales transversales. I+D+i+Digitalización</t>
  </si>
  <si>
    <t>C19.I04 Profesionales digitales</t>
  </si>
  <si>
    <t>C21.I04 Formación y capacitación del personal docente e investigador</t>
  </si>
  <si>
    <t>C21.I05 Mejora de infraestructuras digitales, el equipamiento, las tecnologías, la docencia y la evaluación digitales universitarios</t>
  </si>
  <si>
    <t>(2) A partir de los PGE de 2022 el CSIC integra el INIA, el IEO y el IGME, por tanto para calcular la variación anual 2022-2021 se ha tenido en cuenta la suma total de los créditos de los organismos que están incluidos en el CSIC.</t>
  </si>
  <si>
    <t xml:space="preserve">(1) No incluye el IAC porque a partir de 2014 pasa a ser un organismo con presupuesto no limitativo. </t>
  </si>
  <si>
    <r>
      <t>TOTALES OPIS</t>
    </r>
    <r>
      <rPr>
        <sz val="8"/>
        <rFont val="Arial"/>
        <family val="2"/>
      </rPr>
      <t xml:space="preserve"> </t>
    </r>
    <r>
      <rPr>
        <i/>
        <sz val="9"/>
        <rFont val="Arial"/>
        <family val="2"/>
      </rPr>
      <t>(1)</t>
    </r>
  </si>
  <si>
    <r>
      <t xml:space="preserve">CSIC </t>
    </r>
    <r>
      <rPr>
        <i/>
        <sz val="9"/>
        <rFont val="Arial"/>
        <family val="2"/>
      </rPr>
      <t>(2)</t>
    </r>
  </si>
  <si>
    <r>
      <t>CSIC.</t>
    </r>
    <r>
      <rPr>
        <sz val="9"/>
        <rFont val="Arial"/>
        <family val="2"/>
      </rPr>
      <t>MRR</t>
    </r>
    <r>
      <rPr>
        <b/>
        <sz val="9"/>
        <rFont val="Arial"/>
        <family val="2"/>
      </rPr>
      <t xml:space="preserve">  </t>
    </r>
    <r>
      <rPr>
        <i/>
        <sz val="9"/>
        <rFont val="Arial"/>
        <family val="2"/>
      </rPr>
      <t>(2)</t>
    </r>
  </si>
  <si>
    <r>
      <t>TOTALES CSIC</t>
    </r>
    <r>
      <rPr>
        <b/>
        <i/>
        <sz val="9"/>
        <rFont val="Arial"/>
        <family val="2"/>
      </rPr>
      <t xml:space="preserve"> </t>
    </r>
    <r>
      <rPr>
        <i/>
        <sz val="9"/>
        <rFont val="Arial"/>
        <family val="2"/>
      </rPr>
      <t>(2)</t>
    </r>
  </si>
  <si>
    <r>
      <t xml:space="preserve">TOTALES CSIC. </t>
    </r>
    <r>
      <rPr>
        <sz val="9"/>
        <rFont val="Arial"/>
        <family val="2"/>
      </rPr>
      <t>MRR</t>
    </r>
    <r>
      <rPr>
        <b/>
        <sz val="9"/>
        <rFont val="Arial"/>
        <family val="2"/>
      </rPr>
      <t xml:space="preserve"> </t>
    </r>
    <r>
      <rPr>
        <i/>
        <sz val="9"/>
        <rFont val="Arial"/>
        <family val="2"/>
      </rPr>
      <t>(2)</t>
    </r>
  </si>
  <si>
    <t>NA</t>
  </si>
  <si>
    <r>
      <t xml:space="preserve">INIA-CSIC </t>
    </r>
    <r>
      <rPr>
        <i/>
        <sz val="9"/>
        <rFont val="Arial"/>
        <family val="2"/>
      </rPr>
      <t>(2)</t>
    </r>
  </si>
  <si>
    <r>
      <t>INIA-CSIC.</t>
    </r>
    <r>
      <rPr>
        <sz val="9"/>
        <rFont val="Arial"/>
        <family val="2"/>
      </rPr>
      <t>MRR</t>
    </r>
    <r>
      <rPr>
        <i/>
        <sz val="9"/>
        <rFont val="Arial"/>
        <family val="2"/>
      </rPr>
      <t xml:space="preserve"> (2)</t>
    </r>
  </si>
  <si>
    <r>
      <t xml:space="preserve">IEO-CSIC </t>
    </r>
    <r>
      <rPr>
        <i/>
        <sz val="9"/>
        <rFont val="Arial"/>
        <family val="2"/>
      </rPr>
      <t>(2)</t>
    </r>
  </si>
  <si>
    <r>
      <t xml:space="preserve">IGME-CSIC </t>
    </r>
    <r>
      <rPr>
        <i/>
        <sz val="9"/>
        <rFont val="Arial"/>
        <family val="2"/>
      </rPr>
      <t>(2)</t>
    </r>
  </si>
  <si>
    <r>
      <t>IGME-CSIC.</t>
    </r>
    <r>
      <rPr>
        <sz val="9"/>
        <rFont val="Arial"/>
        <family val="2"/>
      </rPr>
      <t>MRR</t>
    </r>
    <r>
      <rPr>
        <b/>
        <sz val="9"/>
        <rFont val="Arial"/>
        <family val="2"/>
      </rPr>
      <t xml:space="preserve"> </t>
    </r>
    <r>
      <rPr>
        <i/>
        <sz val="9"/>
        <rFont val="Arial"/>
        <family val="2"/>
      </rPr>
      <t>(2)</t>
    </r>
  </si>
  <si>
    <r>
      <t>TOTALES INIA-CSIC</t>
    </r>
    <r>
      <rPr>
        <i/>
        <sz val="9"/>
        <rFont val="Arial"/>
        <family val="2"/>
      </rPr>
      <t xml:space="preserve"> (2)</t>
    </r>
  </si>
  <si>
    <r>
      <t xml:space="preserve">TOTALES INIA-CSIC. </t>
    </r>
    <r>
      <rPr>
        <sz val="9"/>
        <rFont val="Arial"/>
        <family val="2"/>
      </rPr>
      <t>MRR</t>
    </r>
    <r>
      <rPr>
        <b/>
        <sz val="9"/>
        <rFont val="Arial"/>
        <family val="2"/>
      </rPr>
      <t xml:space="preserve"> </t>
    </r>
    <r>
      <rPr>
        <i/>
        <sz val="9"/>
        <rFont val="Arial"/>
        <family val="2"/>
      </rPr>
      <t>(2)</t>
    </r>
  </si>
  <si>
    <r>
      <t>TOTALES IEO-CSIC</t>
    </r>
    <r>
      <rPr>
        <i/>
        <sz val="9"/>
        <rFont val="Arial"/>
        <family val="2"/>
      </rPr>
      <t xml:space="preserve"> (2)</t>
    </r>
  </si>
  <si>
    <r>
      <t xml:space="preserve">TOTALES IEO-CSIC. </t>
    </r>
    <r>
      <rPr>
        <sz val="9"/>
        <rFont val="Arial"/>
        <family val="2"/>
      </rPr>
      <t>MRR</t>
    </r>
    <r>
      <rPr>
        <i/>
        <sz val="9"/>
        <rFont val="Arial"/>
        <family val="2"/>
      </rPr>
      <t xml:space="preserve"> (2)</t>
    </r>
  </si>
  <si>
    <r>
      <t xml:space="preserve">TOTATES IGME-CSIC </t>
    </r>
    <r>
      <rPr>
        <i/>
        <sz val="9"/>
        <rFont val="Arial"/>
        <family val="2"/>
      </rPr>
      <t>(2)</t>
    </r>
  </si>
  <si>
    <t>DISTRIBUCIÓN DE C. INICIALES RESPECTO A LA PG46</t>
  </si>
  <si>
    <t>TOTALES PG 46-Fondos MRR</t>
  </si>
  <si>
    <t>PG 46 MRR</t>
  </si>
  <si>
    <r>
      <t>INTA</t>
    </r>
    <r>
      <rPr>
        <sz val="9"/>
        <rFont val="Arial"/>
        <family val="2"/>
      </rPr>
      <t>.MRR</t>
    </r>
  </si>
  <si>
    <r>
      <t xml:space="preserve">TOTALES INTA. </t>
    </r>
    <r>
      <rPr>
        <sz val="9"/>
        <rFont val="Arial"/>
        <family val="2"/>
      </rPr>
      <t>MRR</t>
    </r>
    <r>
      <rPr>
        <i/>
        <sz val="9"/>
        <rFont val="Arial"/>
        <family val="2"/>
      </rPr>
      <t xml:space="preserve"> (2)</t>
    </r>
  </si>
  <si>
    <r>
      <t xml:space="preserve">PGE TOTAL
</t>
    </r>
    <r>
      <rPr>
        <sz val="11"/>
        <color theme="1"/>
        <rFont val="Calibri"/>
        <family val="2"/>
        <scheme val="minor"/>
      </rPr>
      <t>(11)</t>
    </r>
  </si>
  <si>
    <r>
      <t xml:space="preserve">PGE TOTAL
</t>
    </r>
    <r>
      <rPr>
        <sz val="11"/>
        <color theme="1"/>
        <rFont val="Calibri"/>
        <family val="2"/>
        <scheme val="minor"/>
      </rPr>
      <t>(12)</t>
    </r>
  </si>
  <si>
    <t xml:space="preserve">EJECUCIÓN PRESUPUESTO GASTOS DEL ESTADO EN I+D+I POR SECCIONES- 2022 </t>
  </si>
  <si>
    <r>
      <t xml:space="preserve">CREDITOS INICIALES
</t>
    </r>
    <r>
      <rPr>
        <sz val="9"/>
        <color theme="1"/>
        <rFont val="Arial"/>
        <family val="2"/>
      </rPr>
      <t>(19)</t>
    </r>
  </si>
  <si>
    <r>
      <t xml:space="preserve">CREDITOS DEFINITIVOS
</t>
    </r>
    <r>
      <rPr>
        <sz val="9"/>
        <color theme="1"/>
        <rFont val="Arial"/>
        <family val="2"/>
      </rPr>
      <t>(20)</t>
    </r>
  </si>
  <si>
    <r>
      <t xml:space="preserve">OBLIGACIONES RECONOCIDAS NETAS
</t>
    </r>
    <r>
      <rPr>
        <sz val="9"/>
        <color theme="1"/>
        <rFont val="Arial"/>
        <family val="2"/>
      </rPr>
      <t>(21)</t>
    </r>
  </si>
  <si>
    <r>
      <t xml:space="preserve">% EJECUCIÓN
</t>
    </r>
    <r>
      <rPr>
        <sz val="9"/>
        <color theme="1"/>
        <rFont val="Arial"/>
        <family val="2"/>
      </rPr>
      <t>20/21</t>
    </r>
  </si>
  <si>
    <r>
      <t xml:space="preserve">TOTAL
</t>
    </r>
    <r>
      <rPr>
        <sz val="11"/>
        <color theme="1"/>
        <rFont val="Calibri"/>
        <family val="2"/>
        <scheme val="minor"/>
      </rPr>
      <t>(7)</t>
    </r>
  </si>
  <si>
    <r>
      <t xml:space="preserve">PGE TOTAL
</t>
    </r>
    <r>
      <rPr>
        <sz val="11"/>
        <color theme="1"/>
        <rFont val="Calibri"/>
        <family val="2"/>
        <scheme val="minor"/>
      </rPr>
      <t>(13)</t>
    </r>
  </si>
  <si>
    <r>
      <t xml:space="preserve">PGE TOTAL
</t>
    </r>
    <r>
      <rPr>
        <sz val="11"/>
        <color theme="1"/>
        <rFont val="Calibri"/>
        <family val="2"/>
        <scheme val="minor"/>
      </rPr>
      <t>(14)</t>
    </r>
  </si>
  <si>
    <r>
      <t xml:space="preserve">PRES.MINISTERIO
</t>
    </r>
    <r>
      <rPr>
        <sz val="9"/>
        <color theme="1"/>
        <rFont val="Arial"/>
        <family val="2"/>
      </rPr>
      <t>(2)</t>
    </r>
  </si>
  <si>
    <t>%
1/2</t>
  </si>
  <si>
    <r>
      <t xml:space="preserve">CRÉDITOS INICIALES
</t>
    </r>
    <r>
      <rPr>
        <sz val="9"/>
        <color theme="1"/>
        <rFont val="Arial"/>
        <family val="2"/>
      </rPr>
      <t>(19)</t>
    </r>
  </si>
  <si>
    <r>
      <t xml:space="preserve">CRÉDITOS DEFINITIVOS
</t>
    </r>
    <r>
      <rPr>
        <sz val="9"/>
        <color theme="1"/>
        <rFont val="Arial"/>
        <family val="2"/>
      </rPr>
      <t>(20)</t>
    </r>
  </si>
  <si>
    <r>
      <t xml:space="preserve">% EJECUCIÓN
</t>
    </r>
    <r>
      <rPr>
        <sz val="9"/>
        <color theme="1"/>
        <rFont val="Arial"/>
        <family val="2"/>
      </rPr>
      <t>21/20</t>
    </r>
  </si>
  <si>
    <t>37</t>
  </si>
  <si>
    <t>OTRAS RELACIONES FINANCIERAS CON ENTES TERRITORIALES</t>
  </si>
  <si>
    <t>46ÑE</t>
  </si>
  <si>
    <t>46ÑG</t>
  </si>
  <si>
    <t>46OH</t>
  </si>
  <si>
    <t>46QJ</t>
  </si>
  <si>
    <t>46SC</t>
  </si>
  <si>
    <t>C31.I05 Ayudas del Programa de impulso a la competitividad y sostenibilidad industrial (en forma de subvención)</t>
  </si>
  <si>
    <t>C31.I07 Inversión para subvencionar la descarbonización industrial (préstamos)</t>
  </si>
  <si>
    <t>C15.I08. PERTE Chip: Fortalecimiento del ecosistema científico y tecnológico. Incremento de las capacidades de diseño</t>
  </si>
  <si>
    <t>C17.I10 Préstamos en los PERTE de Salud de Vanguardia y Aeroespacial</t>
  </si>
  <si>
    <t>C19.I03 Competencias digitales para el empleo. I+D+i+Digitalización</t>
  </si>
  <si>
    <r>
      <t xml:space="preserve">2023-2022 (C.I.)
</t>
    </r>
    <r>
      <rPr>
        <sz val="9"/>
        <color theme="1"/>
        <rFont val="Arial"/>
        <family val="2"/>
      </rPr>
      <t>1/4</t>
    </r>
  </si>
  <si>
    <r>
      <t xml:space="preserve">2023-2022 (C.D.)
</t>
    </r>
    <r>
      <rPr>
        <sz val="9"/>
        <color theme="1"/>
        <rFont val="Arial"/>
        <family val="2"/>
      </rPr>
      <t>2/5</t>
    </r>
  </si>
  <si>
    <r>
      <t xml:space="preserve">2023-2022 (ORN)
</t>
    </r>
    <r>
      <rPr>
        <sz val="9"/>
        <color theme="1"/>
        <rFont val="Arial"/>
        <family val="2"/>
      </rPr>
      <t>3/6</t>
    </r>
  </si>
  <si>
    <t>2023-2022</t>
  </si>
  <si>
    <t xml:space="preserve">EJECUCIÓN PRESUPUESTO GASTOS DEL ESTADO EN I+D+I POR SECCIONES- 2023 </t>
  </si>
  <si>
    <t>2023
%</t>
  </si>
  <si>
    <t>2024 (P)</t>
  </si>
  <si>
    <r>
      <t xml:space="preserve">CREDITOS INICIALES
</t>
    </r>
    <r>
      <rPr>
        <sz val="9"/>
        <color theme="1"/>
        <rFont val="Arial"/>
        <family val="2"/>
      </rPr>
      <t>(22)</t>
    </r>
  </si>
  <si>
    <r>
      <t xml:space="preserve">CREDITOS DEFINITIVOS
</t>
    </r>
    <r>
      <rPr>
        <sz val="9"/>
        <color theme="1"/>
        <rFont val="Arial"/>
        <family val="2"/>
      </rPr>
      <t>(23)</t>
    </r>
  </si>
  <si>
    <r>
      <t xml:space="preserve">OBLIGACIONES RECONOCIDAS NETAS
</t>
    </r>
    <r>
      <rPr>
        <sz val="9"/>
        <color theme="1"/>
        <rFont val="Arial"/>
        <family val="2"/>
      </rPr>
      <t>(24)</t>
    </r>
  </si>
  <si>
    <r>
      <t xml:space="preserve">% EJECUCIÓN
</t>
    </r>
    <r>
      <rPr>
        <sz val="9"/>
        <color theme="1"/>
        <rFont val="Arial"/>
        <family val="2"/>
      </rPr>
      <t>24/23</t>
    </r>
  </si>
  <si>
    <r>
      <t xml:space="preserve">2024(P)-2023 (C.I.)
</t>
    </r>
    <r>
      <rPr>
        <sz val="9"/>
        <color theme="1"/>
        <rFont val="Arial"/>
        <family val="2"/>
      </rPr>
      <t>1/4</t>
    </r>
  </si>
  <si>
    <r>
      <t xml:space="preserve">2024(P)-2023 (C.D.)
</t>
    </r>
    <r>
      <rPr>
        <sz val="9"/>
        <color theme="1"/>
        <rFont val="Arial"/>
        <family val="2"/>
      </rPr>
      <t>2/5</t>
    </r>
  </si>
  <si>
    <r>
      <t xml:space="preserve">2024(P)-2023 (ORN)
</t>
    </r>
    <r>
      <rPr>
        <sz val="9"/>
        <color theme="1"/>
        <rFont val="Arial"/>
        <family val="2"/>
      </rPr>
      <t>3/6</t>
    </r>
  </si>
  <si>
    <r>
      <t xml:space="preserve">2023-2022 (C.I.)
</t>
    </r>
    <r>
      <rPr>
        <sz val="9"/>
        <color theme="1"/>
        <rFont val="Arial"/>
        <family val="2"/>
      </rPr>
      <t>4/7</t>
    </r>
  </si>
  <si>
    <r>
      <t xml:space="preserve">2023-2022 (C.D.)
</t>
    </r>
    <r>
      <rPr>
        <sz val="9"/>
        <color theme="1"/>
        <rFont val="Arial"/>
        <family val="2"/>
      </rPr>
      <t>5/8</t>
    </r>
  </si>
  <si>
    <r>
      <t xml:space="preserve">2023-2022 (ORN)
</t>
    </r>
    <r>
      <rPr>
        <sz val="9"/>
        <color theme="1"/>
        <rFont val="Arial"/>
        <family val="2"/>
      </rPr>
      <t>6/9</t>
    </r>
  </si>
  <si>
    <r>
      <t xml:space="preserve">2022-2021 (C.I.)
</t>
    </r>
    <r>
      <rPr>
        <sz val="9"/>
        <color theme="1"/>
        <rFont val="Arial"/>
        <family val="2"/>
      </rPr>
      <t>7/10</t>
    </r>
  </si>
  <si>
    <r>
      <t xml:space="preserve">2022-2021 (C.D.)
</t>
    </r>
    <r>
      <rPr>
        <sz val="9"/>
        <color theme="1"/>
        <rFont val="Arial"/>
        <family val="2"/>
      </rPr>
      <t>8/11</t>
    </r>
  </si>
  <si>
    <r>
      <t xml:space="preserve">2022-2021 (ORN)
</t>
    </r>
    <r>
      <rPr>
        <sz val="9"/>
        <color theme="1"/>
        <rFont val="Arial"/>
        <family val="2"/>
      </rPr>
      <t>9/12</t>
    </r>
  </si>
  <si>
    <r>
      <t xml:space="preserve">2021-2020 (C.I.)
</t>
    </r>
    <r>
      <rPr>
        <sz val="9"/>
        <color theme="1"/>
        <rFont val="Arial"/>
        <family val="2"/>
      </rPr>
      <t>10/13</t>
    </r>
  </si>
  <si>
    <r>
      <t xml:space="preserve">2021-2020 (C.D.)
</t>
    </r>
    <r>
      <rPr>
        <sz val="9"/>
        <color theme="1"/>
        <rFont val="Arial"/>
        <family val="2"/>
      </rPr>
      <t>11/14</t>
    </r>
  </si>
  <si>
    <r>
      <t xml:space="preserve">2021-2020 (ORN)
</t>
    </r>
    <r>
      <rPr>
        <sz val="9"/>
        <color theme="1"/>
        <rFont val="Arial"/>
        <family val="2"/>
      </rPr>
      <t>12/15</t>
    </r>
  </si>
  <si>
    <r>
      <t xml:space="preserve">2020-2019 (C.I.)
</t>
    </r>
    <r>
      <rPr>
        <sz val="9"/>
        <color theme="1"/>
        <rFont val="Arial"/>
        <family val="2"/>
      </rPr>
      <t>13/16</t>
    </r>
  </si>
  <si>
    <r>
      <t xml:space="preserve">2020-2019 (C.D.)
</t>
    </r>
    <r>
      <rPr>
        <sz val="9"/>
        <color theme="1"/>
        <rFont val="Arial"/>
        <family val="2"/>
      </rPr>
      <t>14/17</t>
    </r>
  </si>
  <si>
    <r>
      <t xml:space="preserve">2020-2019 (ORN)
</t>
    </r>
    <r>
      <rPr>
        <sz val="9"/>
        <color theme="1"/>
        <rFont val="Arial"/>
        <family val="2"/>
      </rPr>
      <t>15/18</t>
    </r>
  </si>
  <si>
    <r>
      <t xml:space="preserve">2019-2018 (C.I.)
</t>
    </r>
    <r>
      <rPr>
        <sz val="9"/>
        <color theme="1"/>
        <rFont val="Arial"/>
        <family val="2"/>
      </rPr>
      <t>16/19</t>
    </r>
  </si>
  <si>
    <r>
      <t>2019-2018 (C.D.)</t>
    </r>
    <r>
      <rPr>
        <sz val="9"/>
        <color theme="1"/>
        <rFont val="Arial"/>
        <family val="2"/>
      </rPr>
      <t xml:space="preserve">
17/20</t>
    </r>
  </si>
  <si>
    <r>
      <t xml:space="preserve">2019-2018 (ORN)
</t>
    </r>
    <r>
      <rPr>
        <sz val="9"/>
        <color theme="1"/>
        <rFont val="Arial"/>
        <family val="2"/>
      </rPr>
      <t>18/21</t>
    </r>
  </si>
  <si>
    <r>
      <t xml:space="preserve">2018-2017 (C.I.)
</t>
    </r>
    <r>
      <rPr>
        <sz val="9"/>
        <color theme="1"/>
        <rFont val="Arial"/>
        <family val="2"/>
      </rPr>
      <t>19/22</t>
    </r>
  </si>
  <si>
    <r>
      <t xml:space="preserve">2018-2017 (C.D)
</t>
    </r>
    <r>
      <rPr>
        <sz val="9"/>
        <color theme="1"/>
        <rFont val="Arial"/>
        <family val="2"/>
      </rPr>
      <t>20/23</t>
    </r>
  </si>
  <si>
    <r>
      <t xml:space="preserve">2018-2017 (ORN)
</t>
    </r>
    <r>
      <rPr>
        <sz val="9"/>
        <color theme="1"/>
        <rFont val="Arial"/>
        <family val="2"/>
      </rPr>
      <t>21/24</t>
    </r>
  </si>
  <si>
    <r>
      <t xml:space="preserve">TOTAL
</t>
    </r>
    <r>
      <rPr>
        <sz val="11"/>
        <color theme="1"/>
        <rFont val="Calibri"/>
        <family val="2"/>
        <scheme val="minor"/>
      </rPr>
      <t>(8)</t>
    </r>
  </si>
  <si>
    <r>
      <t xml:space="preserve">PESO PG46
</t>
    </r>
    <r>
      <rPr>
        <sz val="11"/>
        <color theme="1"/>
        <rFont val="Calibri"/>
        <family val="2"/>
        <scheme val="minor"/>
      </rPr>
      <t>1/9</t>
    </r>
  </si>
  <si>
    <r>
      <t xml:space="preserve">PESO PG46
</t>
    </r>
    <r>
      <rPr>
        <sz val="11"/>
        <color theme="1"/>
        <rFont val="Calibri"/>
        <family val="2"/>
        <scheme val="minor"/>
      </rPr>
      <t>2/10</t>
    </r>
  </si>
  <si>
    <r>
      <t xml:space="preserve">PESO PG46
</t>
    </r>
    <r>
      <rPr>
        <sz val="11"/>
        <color theme="1"/>
        <rFont val="Calibri"/>
        <family val="2"/>
        <scheme val="minor"/>
      </rPr>
      <t>3/11</t>
    </r>
  </si>
  <si>
    <r>
      <t xml:space="preserve">PESO PG46
</t>
    </r>
    <r>
      <rPr>
        <sz val="11"/>
        <color theme="1"/>
        <rFont val="Calibri"/>
        <family val="2"/>
        <scheme val="minor"/>
      </rPr>
      <t>4/12</t>
    </r>
  </si>
  <si>
    <r>
      <t xml:space="preserve">PGE TOTAL
</t>
    </r>
    <r>
      <rPr>
        <sz val="11"/>
        <color theme="1"/>
        <rFont val="Calibri"/>
        <family val="2"/>
        <scheme val="minor"/>
      </rPr>
      <t>(15)</t>
    </r>
  </si>
  <si>
    <r>
      <t xml:space="preserve">PGE TOTAL
</t>
    </r>
    <r>
      <rPr>
        <sz val="11"/>
        <color theme="1"/>
        <rFont val="Calibri"/>
        <family val="2"/>
        <scheme val="minor"/>
      </rPr>
      <t>(16)</t>
    </r>
  </si>
  <si>
    <r>
      <t xml:space="preserve">PESO PG46
</t>
    </r>
    <r>
      <rPr>
        <sz val="11"/>
        <color theme="1"/>
        <rFont val="Calibri"/>
        <family val="2"/>
        <scheme val="minor"/>
      </rPr>
      <t>5/13</t>
    </r>
  </si>
  <si>
    <r>
      <t xml:space="preserve">PESO PG46
</t>
    </r>
    <r>
      <rPr>
        <sz val="11"/>
        <color theme="1"/>
        <rFont val="Calibri"/>
        <family val="2"/>
        <scheme val="minor"/>
      </rPr>
      <t>6/14</t>
    </r>
  </si>
  <si>
    <r>
      <t xml:space="preserve">PESO PG46
</t>
    </r>
    <r>
      <rPr>
        <sz val="11"/>
        <color theme="1"/>
        <rFont val="Calibri"/>
        <family val="2"/>
        <scheme val="minor"/>
      </rPr>
      <t>7/15</t>
    </r>
  </si>
  <si>
    <r>
      <t xml:space="preserve">PESO PG46
</t>
    </r>
    <r>
      <rPr>
        <sz val="11"/>
        <color theme="1"/>
        <rFont val="Calibri"/>
        <family val="2"/>
        <scheme val="minor"/>
      </rPr>
      <t>8/16</t>
    </r>
  </si>
  <si>
    <t>2024(P)-2023</t>
  </si>
  <si>
    <t>EJECUCIÓN PRESUPUESTO GASTOS DEL ESTADO EN I+D+I POR SECCIONES- 2024 (P)</t>
  </si>
  <si>
    <t>13 </t>
  </si>
  <si>
    <t>MINISTERIO DE PRESIDENCIA, JUSTICIA Y RELACIÓN CON LAS CORTES</t>
  </si>
  <si>
    <t>MINISTERIO DE LA PRESIDENCIA, JUSTICIA Y RELACIÓN CON LAS CORTES</t>
  </si>
  <si>
    <t>MINISTERIO DE TRANSPORTES Y MOVILIDAD SOSTENIBLE</t>
  </si>
  <si>
    <t>MINISTERIO DE EDUCACIÓN, FORMACIÓN PROFESIONAL Y DEPORTES</t>
  </si>
  <si>
    <t>MINISTERIO DE INDUSTRIA Y TURISMO</t>
  </si>
  <si>
    <t xml:space="preserve">MINISTERIO DE CULTURA </t>
  </si>
  <si>
    <t>MINISTERIO DE VIVIENDA Y AGENDA URBANA</t>
  </si>
  <si>
    <t>MINISTERIO DE ECONOMÍA, COMERCIO Y EMPRESA</t>
  </si>
  <si>
    <t>MINISTERIO DE DERECHOS SOCIALES, CONSUMO Y AGENDA 2030</t>
  </si>
  <si>
    <t>MINISTERIO DE JUVENTUD E INFANCIA</t>
  </si>
  <si>
    <t>MINISTERIO  DE JUVENTUD E INFANCIA</t>
  </si>
  <si>
    <t>MINISTERIO PARA LA TRANSFORMACIÓN DIGITAL Y DE LA FUNCIÓN PÚBLICA</t>
  </si>
  <si>
    <t>MINISTERIO  DE PARA LA TRANSFORMACIÓN DIGITAL Y DE LA FUNCIÓN PÚBLICA</t>
  </si>
  <si>
    <t>MINISTERIO DE  DE TRANSPORTES Y MOVILIDAD SOSTENIBLE</t>
  </si>
  <si>
    <t>MINISTERIO DE VIENDA Y AGENDA URBANA</t>
  </si>
  <si>
    <t>461N</t>
  </si>
  <si>
    <t xml:space="preserve">DIRECCIÓN Y SERVICIOS GENERALES DE TRANSFORMACIÓN DIGITAL </t>
  </si>
  <si>
    <t>46KF</t>
  </si>
  <si>
    <t>C11.I06 Instrumento de resiliencia y seguridad.I+D+I+Digitalización </t>
  </si>
  <si>
    <t>46LD</t>
  </si>
  <si>
    <t>46LF</t>
  </si>
  <si>
    <t>C12.I06 Régimen de subvenciones para proyectos estratégicos en la cadena de valor de vehículos eléctricos. Ayudas.</t>
  </si>
  <si>
    <t>46LG</t>
  </si>
  <si>
    <t>C12.I07 Régimen de subvenciones para proyectos estratégicos caden valor vehiculos eléctriocs y agroalimenta. Préstamos</t>
  </si>
  <si>
    <t>46MG</t>
  </si>
  <si>
    <t>C13.I07 Fondo para escalar startups tecnológicas: NEXT TECH</t>
  </si>
  <si>
    <t>46ÑF</t>
  </si>
  <si>
    <t>C31.I06 Programa de impulso a la competitividad y sostenibilidad industrial</t>
  </si>
  <si>
    <t>46ÑH</t>
  </si>
  <si>
    <t xml:space="preserve">C31.I08 Régimen de subvenciones para los proyectos de descarbonización (préstamos) </t>
  </si>
  <si>
    <t>C12.I04 PERTE Chip. Fortalecimiento de la cadena de valor de la industria de los semiconductores</t>
  </si>
  <si>
    <t>46YB</t>
  </si>
  <si>
    <t>C25.I02 Información en español y lenguas cooficiales. PERTE Nueva economía de la lengua. Préstamos</t>
  </si>
  <si>
    <t>46YC</t>
  </si>
  <si>
    <t>C25.I03 Fondo Spain Audiovisual Hub. PERTE Nueva economía de la lengua</t>
  </si>
  <si>
    <t>2024(P)
%</t>
  </si>
  <si>
    <r>
      <t xml:space="preserve">CRÉDITOS INICIALES
</t>
    </r>
    <r>
      <rPr>
        <sz val="9"/>
        <color theme="1"/>
        <rFont val="Arial"/>
        <family val="2"/>
      </rPr>
      <t>(22)</t>
    </r>
  </si>
  <si>
    <r>
      <t xml:space="preserve">CRÉDITOS DEFINITIVOS
</t>
    </r>
    <r>
      <rPr>
        <sz val="9"/>
        <color theme="1"/>
        <rFont val="Arial"/>
        <family val="2"/>
      </rPr>
      <t>(23)</t>
    </r>
  </si>
  <si>
    <r>
      <t xml:space="preserve">2020-2019 (C.I.)
</t>
    </r>
    <r>
      <rPr>
        <sz val="9"/>
        <color theme="1"/>
        <rFont val="Arial"/>
        <family val="2"/>
      </rPr>
      <t>14/17</t>
    </r>
  </si>
  <si>
    <r>
      <t xml:space="preserve">2020-2019 (C.D.)
</t>
    </r>
    <r>
      <rPr>
        <sz val="9"/>
        <color theme="1"/>
        <rFont val="Arial"/>
        <family val="2"/>
      </rPr>
      <t>15/18</t>
    </r>
  </si>
  <si>
    <r>
      <t xml:space="preserve">2020-2019 (ORN)
</t>
    </r>
    <r>
      <rPr>
        <sz val="9"/>
        <color theme="1"/>
        <rFont val="Arial"/>
        <family val="2"/>
      </rPr>
      <t>16/19</t>
    </r>
  </si>
  <si>
    <r>
      <t xml:space="preserve">2019-2018 (C.D.)
</t>
    </r>
    <r>
      <rPr>
        <sz val="9"/>
        <color theme="1"/>
        <rFont val="Arial"/>
        <family val="2"/>
      </rPr>
      <t>17/20</t>
    </r>
  </si>
  <si>
    <t>OPERACIONES NO FINANCIERAS OTROS FGU</t>
  </si>
  <si>
    <t>OPERACIONES NO FINANCIARAS FGU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</si>
</sst>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 #,##0.00\ _€_-;\-* #,##0.00\ _€_-;_-* &quot;-&quot;??\ _€_-;_-@_-"/>
    <numFmt numFmtId="165" formatCode="0.0%"/>
    <numFmt numFmtId="166" formatCode="_-* #,##0.000_-;\-* #,##0.000_-;_-* &quot;-&quot;??_-;_-@_-"/>
    <numFmt numFmtId="167" formatCode="0.000"/>
    <numFmt numFmtId="168" formatCode="_-* #,##0.000\ _€_-;\-* #,##0.000\ _€_-;_-* &quot;-&quot;???\ _€_-;_-@_-"/>
    <numFmt numFmtId="169" formatCode="0.00000"/>
    <numFmt numFmtId="170" formatCode="_-* #,##0.0000_-;\-* #,##0.0000_-;_-* &quot;-&quot;??_-;_-@_-"/>
    <numFmt numFmtId="171" formatCode="0.000%"/>
    <numFmt numFmtId="172" formatCode="_-* #,##0.000000_-;\-* #,##0.000000_-;_-* &quot;-&quot;??_-;_-@_-"/>
    <numFmt numFmtId="173" formatCode="_-* #,##0.000000\ _€_-;\-* #,##0.000000\ _€_-;_-* &quot;-&quot;??????\ _€_-;_-@_-"/>
    <numFmt numFmtId="174" formatCode="_-* #,##0.0000000\ _€_-;\-* #,##0.0000000\ _€_-;_-* &quot;-&quot;??\ _€_-;_-@_-"/>
    <numFmt numFmtId="175" formatCode="0.0000"/>
    <numFmt numFmtId="176" formatCode="_-* #,##0.00\ _€_-;\-* #,##0.00\ _€_-;_-* &quot;-&quot;????\ _€_-;_-@_-"/>
    <numFmt numFmtId="177" formatCode="_-* #,##0.0000000_-;\-* #,##0.0000000_-;_-* &quot;-&quot;??_-;_-@_-"/>
    <numFmt numFmtId="178" formatCode="_-* #,##0.0000\ _€_-;\-* #,##0.0000\ _€_-;_-* &quot;-&quot;??\ _€_-;_-@_-"/>
    <numFmt numFmtId="179" formatCode="_-* #,##0.000000\ _€_-;\-* #,##0.000000\ _€_-;_-* &quot;-&quot;??\ _€_-;_-@_-"/>
    <numFmt numFmtId="180" formatCode="0.000000"/>
  </numFmts>
  <fonts count="20" x14ac:knownFonts="1">
    <font>
      <sz val="11"/>
      <color theme="1"/>
      <name val="Calibri"/>
      <family val="2"/>
      <scheme val="minor"/>
    </font>
    <font>
      <sz val="10"/>
      <name val="Arial"/>
      <family val="2"/>
    </font>
    <font>
      <sz val="8"/>
      <name val="Arial"/>
      <family val="2"/>
    </font>
    <font>
      <sz val="8"/>
      <color theme="1"/>
      <name val="Arial"/>
      <family val="2"/>
    </font>
    <font>
      <sz val="11"/>
      <color theme="1"/>
      <name val="Calibri"/>
      <family val="2"/>
      <scheme val="minor"/>
    </font>
    <font>
      <b/>
      <sz val="11"/>
      <color theme="1"/>
      <name val="Calibri"/>
      <family val="2"/>
      <scheme val="minor"/>
    </font>
    <font>
      <sz val="11"/>
      <color rgb="FFFF0000"/>
      <name val="Calibri"/>
      <family val="2"/>
      <scheme val="minor"/>
    </font>
    <font>
      <i/>
      <sz val="11"/>
      <color theme="1"/>
      <name val="Calibri"/>
      <family val="2"/>
      <scheme val="minor"/>
    </font>
    <font>
      <sz val="9"/>
      <color theme="1"/>
      <name val="Arial"/>
      <family val="2"/>
    </font>
    <font>
      <b/>
      <sz val="9"/>
      <color theme="1"/>
      <name val="Arial"/>
      <family val="2"/>
    </font>
    <font>
      <b/>
      <sz val="10"/>
      <color theme="1"/>
      <name val="Arial"/>
      <family val="2"/>
    </font>
    <font>
      <sz val="9"/>
      <color theme="1"/>
      <name val="Calibri"/>
      <family val="2"/>
      <scheme val="minor"/>
    </font>
    <font>
      <b/>
      <sz val="11"/>
      <color rgb="FFFF0000"/>
      <name val="Calibri"/>
      <family val="2"/>
      <scheme val="minor"/>
    </font>
    <font>
      <b/>
      <sz val="8"/>
      <color theme="1"/>
      <name val="Arial"/>
      <family val="2"/>
    </font>
    <font>
      <b/>
      <sz val="9"/>
      <color rgb="FFFF0000"/>
      <name val="Arial"/>
      <family val="2"/>
    </font>
    <font>
      <sz val="9"/>
      <name val="Arial"/>
      <family val="2"/>
    </font>
    <font>
      <b/>
      <sz val="9"/>
      <name val="Arial"/>
      <family val="2"/>
    </font>
    <font>
      <b/>
      <sz val="11"/>
      <name val="Calibri"/>
      <family val="2"/>
      <scheme val="minor"/>
    </font>
    <font>
      <i/>
      <sz val="9"/>
      <name val="Arial"/>
      <family val="2"/>
    </font>
    <font>
      <b/>
      <i/>
      <sz val="9"/>
      <name val="Arial"/>
      <family val="2"/>
    </font>
  </fonts>
  <fills count="7">
    <fill>
      <patternFill patternType="none"/>
    </fill>
    <fill>
      <patternFill patternType="gray125"/>
    </fill>
    <fill>
      <patternFill patternType="solid">
        <fgColor them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4" tint="0.39997558519241921"/>
        <bgColor indexed="64"/>
      </patternFill>
    </fill>
  </fills>
  <borders count="93">
    <border>
      <left/>
      <right/>
      <top/>
      <bottom/>
      <diagonal/>
    </border>
    <border>
      <left/>
      <right/>
      <top/>
      <bottom style="thin">
        <color indexed="64"/>
      </bottom>
      <diagonal/>
    </border>
    <border>
      <left style="thin">
        <color indexed="64"/>
      </left>
      <right style="thin">
        <color indexed="64"/>
      </right>
      <top/>
      <bottom style="thin">
        <color indexed="64"/>
      </bottom>
      <diagonal/>
    </border>
    <border>
      <left/>
      <right style="thin">
        <color auto="1"/>
      </right>
      <top/>
      <bottom style="thin">
        <color auto="1"/>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auto="1"/>
      </left>
      <right style="thin">
        <color auto="1"/>
      </right>
      <top/>
      <bottom style="medium">
        <color indexed="64"/>
      </bottom>
      <diagonal/>
    </border>
    <border>
      <left/>
      <right style="thin">
        <color auto="1"/>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auto="1"/>
      </left>
      <right style="thin">
        <color auto="1"/>
      </right>
      <top/>
      <bottom/>
      <diagonal/>
    </border>
    <border>
      <left style="medium">
        <color indexed="64"/>
      </left>
      <right/>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diagonal/>
    </border>
    <border>
      <left style="medium">
        <color indexed="64"/>
      </left>
      <right/>
      <top style="thin">
        <color auto="1"/>
      </top>
      <bottom style="medium">
        <color indexed="64"/>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right style="thin">
        <color auto="1"/>
      </right>
      <top style="thin">
        <color auto="1"/>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medium">
        <color indexed="64"/>
      </left>
      <right/>
      <top style="thin">
        <color auto="1"/>
      </top>
      <bottom style="thin">
        <color auto="1"/>
      </bottom>
      <diagonal/>
    </border>
    <border>
      <left style="thin">
        <color auto="1"/>
      </left>
      <right style="thin">
        <color auto="1"/>
      </right>
      <top style="thin">
        <color auto="1"/>
      </top>
      <bottom/>
      <diagonal/>
    </border>
    <border>
      <left style="medium">
        <color indexed="64"/>
      </left>
      <right style="medium">
        <color indexed="64"/>
      </right>
      <top style="thin">
        <color auto="1"/>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indexed="64"/>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auto="1"/>
      </right>
      <top style="thin">
        <color auto="1"/>
      </top>
      <bottom/>
      <diagonal/>
    </border>
    <border>
      <left/>
      <right style="thin">
        <color auto="1"/>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auto="1"/>
      </bottom>
      <diagonal/>
    </border>
    <border>
      <left style="thin">
        <color indexed="64"/>
      </left>
      <right style="medium">
        <color indexed="64"/>
      </right>
      <top style="medium">
        <color indexed="64"/>
      </top>
      <bottom style="thin">
        <color auto="1"/>
      </bottom>
      <diagonal/>
    </border>
    <border>
      <left style="medium">
        <color indexed="64"/>
      </left>
      <right/>
      <top style="medium">
        <color indexed="64"/>
      </top>
      <bottom style="thin">
        <color indexed="64"/>
      </bottom>
      <diagonal/>
    </border>
    <border>
      <left/>
      <right style="medium">
        <color indexed="64"/>
      </right>
      <top style="medium">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style="thin">
        <color indexed="64"/>
      </left>
      <right style="medium">
        <color indexed="64"/>
      </right>
      <top style="medium">
        <color indexed="64"/>
      </top>
      <bottom/>
      <diagonal/>
    </border>
    <border>
      <left style="medium">
        <color indexed="64"/>
      </left>
      <right style="thin">
        <color auto="1"/>
      </right>
      <top style="thin">
        <color auto="1"/>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top style="thin">
        <color auto="1"/>
      </top>
      <bottom/>
      <diagonal/>
    </border>
    <border>
      <left/>
      <right style="medium">
        <color indexed="64"/>
      </right>
      <top/>
      <bottom style="thin">
        <color auto="1"/>
      </bottom>
      <diagonal/>
    </border>
    <border>
      <left/>
      <right style="medium">
        <color indexed="64"/>
      </right>
      <top style="thin">
        <color auto="1"/>
      </top>
      <bottom style="medium">
        <color indexed="64"/>
      </bottom>
      <diagonal/>
    </border>
    <border>
      <left style="medium">
        <color indexed="64"/>
      </left>
      <right style="medium">
        <color indexed="64"/>
      </right>
      <top/>
      <bottom style="thin">
        <color auto="1"/>
      </bottom>
      <diagonal/>
    </border>
    <border>
      <left style="thin">
        <color indexed="64"/>
      </left>
      <right/>
      <top style="medium">
        <color indexed="64"/>
      </top>
      <bottom/>
      <diagonal/>
    </border>
    <border>
      <left style="thin">
        <color auto="1"/>
      </left>
      <right/>
      <top style="thin">
        <color auto="1"/>
      </top>
      <bottom/>
      <diagonal/>
    </border>
    <border>
      <left/>
      <right/>
      <top style="medium">
        <color indexed="64"/>
      </top>
      <bottom/>
      <diagonal/>
    </border>
    <border>
      <left/>
      <right/>
      <top style="thin">
        <color auto="1"/>
      </top>
      <bottom style="medium">
        <color indexed="64"/>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medium">
        <color indexed="64"/>
      </bottom>
      <diagonal/>
    </border>
    <border>
      <left style="thin">
        <color indexed="64"/>
      </left>
      <right style="medium">
        <color indexed="64"/>
      </right>
      <top style="thin">
        <color auto="1"/>
      </top>
      <bottom style="thin">
        <color auto="1"/>
      </bottom>
      <diagonal/>
    </border>
    <border>
      <left style="medium">
        <color indexed="64"/>
      </left>
      <right/>
      <top style="thin">
        <color auto="1"/>
      </top>
      <bottom/>
      <diagonal/>
    </border>
    <border>
      <left/>
      <right style="medium">
        <color indexed="64"/>
      </right>
      <top style="thin">
        <color auto="1"/>
      </top>
      <bottom/>
      <diagonal/>
    </border>
    <border>
      <left/>
      <right/>
      <top style="thin">
        <color auto="1"/>
      </top>
      <bottom/>
      <diagonal/>
    </border>
  </borders>
  <cellStyleXfs count="7">
    <xf numFmtId="0" fontId="0" fillId="0" borderId="0"/>
    <xf numFmtId="0" fontId="1" fillId="0" borderId="0"/>
    <xf numFmtId="43" fontId="4" fillId="0" borderId="0" applyFont="0" applyFill="0" applyBorder="0" applyAlignment="0" applyProtection="0"/>
    <xf numFmtId="0" fontId="1" fillId="0" borderId="0"/>
    <xf numFmtId="9" fontId="4" fillId="0" borderId="0" applyFont="0" applyFill="0" applyBorder="0" applyAlignment="0" applyProtection="0"/>
    <xf numFmtId="0" fontId="1" fillId="0" borderId="0"/>
    <xf numFmtId="43" fontId="4" fillId="0" borderId="0" applyFont="0" applyFill="0" applyBorder="0" applyAlignment="0" applyProtection="0"/>
  </cellStyleXfs>
  <cellXfs count="998">
    <xf numFmtId="0" fontId="0" fillId="0" borderId="0" xfId="0"/>
    <xf numFmtId="0" fontId="5" fillId="0" borderId="0" xfId="0" applyFont="1"/>
    <xf numFmtId="0" fontId="6" fillId="0" borderId="0" xfId="0" applyFont="1"/>
    <xf numFmtId="164" fontId="0" fillId="0" borderId="0" xfId="0" applyNumberFormat="1"/>
    <xf numFmtId="16" fontId="0" fillId="0" borderId="0" xfId="0" applyNumberFormat="1"/>
    <xf numFmtId="0" fontId="12" fillId="0" borderId="0" xfId="0" applyFont="1"/>
    <xf numFmtId="43" fontId="8" fillId="0" borderId="0" xfId="2" applyFont="1" applyBorder="1"/>
    <xf numFmtId="43" fontId="8" fillId="0" borderId="16" xfId="2" applyFont="1" applyBorder="1"/>
    <xf numFmtId="0" fontId="8" fillId="0" borderId="20" xfId="0" applyFont="1" applyBorder="1"/>
    <xf numFmtId="43" fontId="8" fillId="0" borderId="8" xfId="2" applyFont="1" applyBorder="1"/>
    <xf numFmtId="16" fontId="14" fillId="0" borderId="0" xfId="0" applyNumberFormat="1" applyFont="1" applyAlignment="1">
      <alignment horizontal="right"/>
    </xf>
    <xf numFmtId="43" fontId="0" fillId="0" borderId="0" xfId="0" applyNumberFormat="1"/>
    <xf numFmtId="43" fontId="8" fillId="0" borderId="9" xfId="2" applyFont="1" applyBorder="1"/>
    <xf numFmtId="0" fontId="0" fillId="0" borderId="0" xfId="0" applyAlignment="1">
      <alignment wrapText="1"/>
    </xf>
    <xf numFmtId="0" fontId="8" fillId="0" borderId="31" xfId="0" applyFont="1" applyBorder="1" applyAlignment="1">
      <alignment horizontal="center" vertical="center" wrapText="1"/>
    </xf>
    <xf numFmtId="43" fontId="8" fillId="0" borderId="32" xfId="2" applyFont="1" applyBorder="1"/>
    <xf numFmtId="9" fontId="0" fillId="0" borderId="0" xfId="4" applyFont="1"/>
    <xf numFmtId="0" fontId="17" fillId="0" borderId="0" xfId="0" applyFont="1"/>
    <xf numFmtId="166" fontId="8" fillId="2" borderId="34" xfId="2" applyNumberFormat="1" applyFont="1" applyFill="1" applyBorder="1"/>
    <xf numFmtId="0" fontId="8" fillId="0" borderId="35" xfId="0" applyFont="1" applyBorder="1"/>
    <xf numFmtId="49" fontId="2" fillId="2" borderId="35" xfId="1" applyNumberFormat="1" applyFont="1" applyFill="1" applyBorder="1"/>
    <xf numFmtId="166" fontId="8" fillId="2" borderId="37" xfId="2" applyNumberFormat="1" applyFont="1" applyFill="1" applyBorder="1"/>
    <xf numFmtId="166" fontId="8" fillId="2" borderId="27" xfId="2" applyNumberFormat="1" applyFont="1" applyFill="1" applyBorder="1"/>
    <xf numFmtId="166" fontId="8" fillId="0" borderId="37" xfId="2" applyNumberFormat="1" applyFont="1" applyFill="1" applyBorder="1"/>
    <xf numFmtId="43" fontId="8" fillId="0" borderId="27" xfId="2" applyFont="1" applyBorder="1"/>
    <xf numFmtId="166" fontId="8" fillId="0" borderId="27" xfId="2" applyNumberFormat="1" applyFont="1" applyFill="1" applyBorder="1"/>
    <xf numFmtId="165" fontId="8" fillId="0" borderId="37" xfId="4" applyNumberFormat="1" applyFont="1" applyBorder="1"/>
    <xf numFmtId="165" fontId="8" fillId="2" borderId="37" xfId="4" applyNumberFormat="1" applyFont="1" applyFill="1" applyBorder="1"/>
    <xf numFmtId="165" fontId="8" fillId="0" borderId="27" xfId="4" applyNumberFormat="1" applyFont="1" applyBorder="1"/>
    <xf numFmtId="165" fontId="8" fillId="2" borderId="27" xfId="4" applyNumberFormat="1" applyFont="1" applyFill="1" applyBorder="1"/>
    <xf numFmtId="166" fontId="8" fillId="2" borderId="43" xfId="2" applyNumberFormat="1" applyFont="1" applyFill="1" applyBorder="1"/>
    <xf numFmtId="43" fontId="8" fillId="0" borderId="2" xfId="2" applyFont="1" applyFill="1" applyBorder="1"/>
    <xf numFmtId="166" fontId="8" fillId="0" borderId="38" xfId="2" applyNumberFormat="1" applyFont="1" applyBorder="1"/>
    <xf numFmtId="0" fontId="9" fillId="3" borderId="33" xfId="0" applyFont="1" applyFill="1" applyBorder="1"/>
    <xf numFmtId="165" fontId="9" fillId="3" borderId="49" xfId="4" applyNumberFormat="1" applyFont="1" applyFill="1" applyBorder="1"/>
    <xf numFmtId="166" fontId="8" fillId="2" borderId="38" xfId="2" applyNumberFormat="1" applyFont="1" applyFill="1" applyBorder="1"/>
    <xf numFmtId="166" fontId="8" fillId="0" borderId="46" xfId="2" applyNumberFormat="1" applyFont="1" applyFill="1" applyBorder="1"/>
    <xf numFmtId="165" fontId="8" fillId="0" borderId="47" xfId="4" applyNumberFormat="1" applyFont="1" applyBorder="1"/>
    <xf numFmtId="165" fontId="9" fillId="3" borderId="48" xfId="4" applyNumberFormat="1" applyFont="1" applyFill="1" applyBorder="1"/>
    <xf numFmtId="0" fontId="9" fillId="3" borderId="60" xfId="0" applyFont="1" applyFill="1" applyBorder="1"/>
    <xf numFmtId="10" fontId="0" fillId="0" borderId="0" xfId="0" applyNumberFormat="1"/>
    <xf numFmtId="167" fontId="0" fillId="0" borderId="0" xfId="0" applyNumberFormat="1"/>
    <xf numFmtId="10" fontId="8" fillId="0" borderId="27" xfId="4" applyNumberFormat="1" applyFont="1" applyBorder="1"/>
    <xf numFmtId="10" fontId="8" fillId="0" borderId="38" xfId="4" applyNumberFormat="1" applyFont="1" applyBorder="1"/>
    <xf numFmtId="43" fontId="8" fillId="0" borderId="37" xfId="2" applyFont="1" applyBorder="1"/>
    <xf numFmtId="43" fontId="8" fillId="0" borderId="39" xfId="2" applyFont="1" applyBorder="1"/>
    <xf numFmtId="43" fontId="8" fillId="0" borderId="67" xfId="2" applyFont="1" applyBorder="1"/>
    <xf numFmtId="43" fontId="8" fillId="0" borderId="34" xfId="2" applyFont="1" applyBorder="1"/>
    <xf numFmtId="43" fontId="8" fillId="0" borderId="65" xfId="2" applyFont="1" applyBorder="1"/>
    <xf numFmtId="10" fontId="8" fillId="0" borderId="38" xfId="4" applyNumberFormat="1" applyFont="1" applyBorder="1" applyAlignment="1">
      <alignment horizontal="center" vertical="center" wrapText="1"/>
    </xf>
    <xf numFmtId="10" fontId="8" fillId="0" borderId="40" xfId="4" applyNumberFormat="1" applyFont="1" applyBorder="1" applyAlignment="1">
      <alignment horizontal="center" vertical="center" wrapText="1"/>
    </xf>
    <xf numFmtId="0" fontId="8" fillId="0" borderId="38" xfId="0" applyFont="1" applyBorder="1"/>
    <xf numFmtId="0" fontId="8" fillId="0" borderId="40" xfId="0" applyFont="1" applyBorder="1"/>
    <xf numFmtId="10" fontId="9" fillId="2" borderId="38" xfId="4" applyNumberFormat="1" applyFont="1" applyFill="1" applyBorder="1" applyAlignment="1">
      <alignment horizontal="center" vertical="center" wrapText="1"/>
    </xf>
    <xf numFmtId="0" fontId="8" fillId="0" borderId="41" xfId="0" applyFont="1" applyBorder="1"/>
    <xf numFmtId="0" fontId="8" fillId="0" borderId="42" xfId="0" applyFont="1" applyBorder="1"/>
    <xf numFmtId="43" fontId="8" fillId="0" borderId="7" xfId="2" applyFont="1" applyBorder="1"/>
    <xf numFmtId="43" fontId="8" fillId="0" borderId="46" xfId="2" applyFont="1" applyBorder="1"/>
    <xf numFmtId="43" fontId="8" fillId="0" borderId="2" xfId="2" applyFont="1" applyBorder="1"/>
    <xf numFmtId="43" fontId="8" fillId="0" borderId="44" xfId="2" applyFont="1" applyBorder="1"/>
    <xf numFmtId="43" fontId="8" fillId="0" borderId="38" xfId="2" applyFont="1" applyBorder="1"/>
    <xf numFmtId="43" fontId="8" fillId="2" borderId="37" xfId="2" applyFont="1" applyFill="1" applyBorder="1"/>
    <xf numFmtId="43" fontId="8" fillId="2" borderId="27" xfId="2" applyFont="1" applyFill="1" applyBorder="1"/>
    <xf numFmtId="10" fontId="8" fillId="2" borderId="38" xfId="4" applyNumberFormat="1" applyFont="1" applyFill="1" applyBorder="1"/>
    <xf numFmtId="43" fontId="8" fillId="2" borderId="67" xfId="2" applyFont="1" applyFill="1" applyBorder="1"/>
    <xf numFmtId="43" fontId="8" fillId="2" borderId="39" xfId="2" applyFont="1" applyFill="1" applyBorder="1"/>
    <xf numFmtId="10" fontId="8" fillId="2" borderId="40" xfId="4" applyNumberFormat="1" applyFont="1" applyFill="1" applyBorder="1"/>
    <xf numFmtId="43" fontId="8" fillId="2" borderId="34" xfId="2" applyFont="1" applyFill="1" applyBorder="1"/>
    <xf numFmtId="43" fontId="8" fillId="2" borderId="32" xfId="2" applyFont="1" applyFill="1" applyBorder="1"/>
    <xf numFmtId="43" fontId="8" fillId="2" borderId="72" xfId="2" applyFont="1" applyFill="1" applyBorder="1"/>
    <xf numFmtId="43" fontId="8" fillId="0" borderId="40" xfId="2" applyFont="1" applyBorder="1"/>
    <xf numFmtId="43" fontId="8" fillId="2" borderId="38" xfId="2" applyFont="1" applyFill="1" applyBorder="1"/>
    <xf numFmtId="43" fontId="8" fillId="2" borderId="65" xfId="2" applyFont="1" applyFill="1" applyBorder="1"/>
    <xf numFmtId="43" fontId="8" fillId="0" borderId="47" xfId="2" applyFont="1" applyBorder="1"/>
    <xf numFmtId="10" fontId="8" fillId="2" borderId="65" xfId="4" applyNumberFormat="1" applyFont="1" applyFill="1" applyBorder="1"/>
    <xf numFmtId="43" fontId="8" fillId="0" borderId="29" xfId="2" applyFont="1" applyBorder="1"/>
    <xf numFmtId="0" fontId="8" fillId="0" borderId="8" xfId="0" applyFont="1" applyBorder="1"/>
    <xf numFmtId="10" fontId="8" fillId="0" borderId="39" xfId="4" applyNumberFormat="1" applyFont="1" applyBorder="1"/>
    <xf numFmtId="10" fontId="8" fillId="0" borderId="40" xfId="4" applyNumberFormat="1" applyFont="1" applyBorder="1"/>
    <xf numFmtId="10" fontId="8" fillId="0" borderId="2" xfId="4" applyNumberFormat="1" applyFont="1" applyBorder="1"/>
    <xf numFmtId="10" fontId="8" fillId="0" borderId="41" xfId="4" applyNumberFormat="1" applyFont="1" applyBorder="1"/>
    <xf numFmtId="0" fontId="0" fillId="0" borderId="6" xfId="0" applyBorder="1"/>
    <xf numFmtId="0" fontId="0" fillId="0" borderId="13" xfId="0" applyBorder="1"/>
    <xf numFmtId="49" fontId="16" fillId="0" borderId="55" xfId="1" applyNumberFormat="1" applyFont="1" applyBorder="1"/>
    <xf numFmtId="0" fontId="8" fillId="0" borderId="0" xfId="0" applyFont="1"/>
    <xf numFmtId="10" fontId="8" fillId="0" borderId="9" xfId="4" applyNumberFormat="1" applyFont="1" applyBorder="1"/>
    <xf numFmtId="0" fontId="9" fillId="3" borderId="22" xfId="0" applyFont="1" applyFill="1" applyBorder="1"/>
    <xf numFmtId="166" fontId="0" fillId="0" borderId="0" xfId="0" applyNumberFormat="1"/>
    <xf numFmtId="165" fontId="8" fillId="0" borderId="46" xfId="4" applyNumberFormat="1" applyFont="1" applyBorder="1"/>
    <xf numFmtId="0" fontId="8" fillId="0" borderId="43" xfId="0" applyFont="1" applyBorder="1"/>
    <xf numFmtId="49" fontId="2" fillId="2" borderId="43" xfId="1" applyNumberFormat="1" applyFont="1" applyFill="1" applyBorder="1"/>
    <xf numFmtId="166" fontId="8" fillId="2" borderId="64" xfId="2" applyNumberFormat="1" applyFont="1" applyFill="1" applyBorder="1"/>
    <xf numFmtId="166" fontId="8" fillId="2" borderId="65" xfId="2" applyNumberFormat="1" applyFont="1" applyFill="1" applyBorder="1"/>
    <xf numFmtId="166" fontId="8" fillId="2" borderId="41" xfId="2" applyNumberFormat="1" applyFont="1" applyFill="1" applyBorder="1"/>
    <xf numFmtId="168" fontId="0" fillId="0" borderId="0" xfId="0" applyNumberFormat="1"/>
    <xf numFmtId="10" fontId="8" fillId="0" borderId="0" xfId="4" applyNumberFormat="1" applyFont="1" applyBorder="1"/>
    <xf numFmtId="2" fontId="0" fillId="0" borderId="0" xfId="0" applyNumberFormat="1"/>
    <xf numFmtId="0" fontId="9" fillId="6" borderId="67" xfId="0" applyFont="1" applyFill="1" applyBorder="1" applyAlignment="1">
      <alignment horizontal="center" vertical="center"/>
    </xf>
    <xf numFmtId="0" fontId="9" fillId="6" borderId="42" xfId="0" applyFont="1" applyFill="1" applyBorder="1" applyAlignment="1">
      <alignment horizontal="center" vertical="center"/>
    </xf>
    <xf numFmtId="43" fontId="9" fillId="3" borderId="67" xfId="2" applyFont="1" applyFill="1" applyBorder="1"/>
    <xf numFmtId="43" fontId="9" fillId="3" borderId="39" xfId="2" applyFont="1" applyFill="1" applyBorder="1"/>
    <xf numFmtId="10" fontId="9" fillId="3" borderId="40" xfId="0" applyNumberFormat="1" applyFont="1" applyFill="1" applyBorder="1"/>
    <xf numFmtId="10" fontId="8" fillId="0" borderId="47" xfId="4" applyNumberFormat="1" applyFont="1" applyBorder="1"/>
    <xf numFmtId="43" fontId="9" fillId="3" borderId="48" xfId="2" applyFont="1" applyFill="1" applyBorder="1"/>
    <xf numFmtId="43" fontId="9" fillId="3" borderId="49" xfId="2" applyFont="1" applyFill="1" applyBorder="1"/>
    <xf numFmtId="165" fontId="9" fillId="3" borderId="50" xfId="0" applyNumberFormat="1" applyFont="1" applyFill="1" applyBorder="1"/>
    <xf numFmtId="165" fontId="9" fillId="3" borderId="49" xfId="0" applyNumberFormat="1" applyFont="1" applyFill="1" applyBorder="1"/>
    <xf numFmtId="165" fontId="9" fillId="3" borderId="62" xfId="0" applyNumberFormat="1" applyFont="1" applyFill="1" applyBorder="1"/>
    <xf numFmtId="165" fontId="9" fillId="3" borderId="61" xfId="0" applyNumberFormat="1" applyFont="1" applyFill="1" applyBorder="1"/>
    <xf numFmtId="49" fontId="16" fillId="4" borderId="55" xfId="1" applyNumberFormat="1" applyFont="1" applyFill="1" applyBorder="1"/>
    <xf numFmtId="49" fontId="16" fillId="4" borderId="63" xfId="1" applyNumberFormat="1" applyFont="1" applyFill="1" applyBorder="1"/>
    <xf numFmtId="0" fontId="9" fillId="2" borderId="0" xfId="0" applyFont="1" applyFill="1"/>
    <xf numFmtId="0" fontId="9" fillId="2" borderId="11" xfId="0" applyFont="1" applyFill="1" applyBorder="1"/>
    <xf numFmtId="165" fontId="8" fillId="2" borderId="12" xfId="4" applyNumberFormat="1" applyFont="1" applyFill="1" applyBorder="1"/>
    <xf numFmtId="165" fontId="8" fillId="2" borderId="11" xfId="4" applyNumberFormat="1" applyFont="1" applyFill="1" applyBorder="1"/>
    <xf numFmtId="165" fontId="9" fillId="4" borderId="59" xfId="4" applyNumberFormat="1" applyFont="1" applyFill="1" applyBorder="1"/>
    <xf numFmtId="165" fontId="9" fillId="4" borderId="52" xfId="4" applyNumberFormat="1" applyFont="1" applyFill="1" applyBorder="1"/>
    <xf numFmtId="43" fontId="8" fillId="2" borderId="10" xfId="2" applyFont="1" applyFill="1" applyBorder="1"/>
    <xf numFmtId="43" fontId="8" fillId="2" borderId="11" xfId="2" applyFont="1" applyFill="1" applyBorder="1"/>
    <xf numFmtId="43" fontId="8" fillId="2" borderId="12" xfId="2" applyFont="1" applyFill="1" applyBorder="1"/>
    <xf numFmtId="0" fontId="9" fillId="4" borderId="73" xfId="0" applyFont="1" applyFill="1" applyBorder="1" applyAlignment="1">
      <alignment vertical="center"/>
    </xf>
    <xf numFmtId="43" fontId="9" fillId="4" borderId="7" xfId="0" applyNumberFormat="1" applyFont="1" applyFill="1" applyBorder="1"/>
    <xf numFmtId="43" fontId="9" fillId="4" borderId="2" xfId="0" applyNumberFormat="1" applyFont="1" applyFill="1" applyBorder="1"/>
    <xf numFmtId="165" fontId="9" fillId="4" borderId="37" xfId="4" applyNumberFormat="1" applyFont="1" applyFill="1" applyBorder="1"/>
    <xf numFmtId="165" fontId="9" fillId="4" borderId="27" xfId="4" applyNumberFormat="1" applyFont="1" applyFill="1" applyBorder="1"/>
    <xf numFmtId="43" fontId="8" fillId="0" borderId="27" xfId="2" applyFont="1" applyBorder="1" applyAlignment="1">
      <alignment horizontal="center"/>
    </xf>
    <xf numFmtId="43" fontId="8" fillId="2" borderId="43" xfId="2" applyFont="1" applyFill="1" applyBorder="1"/>
    <xf numFmtId="43" fontId="8" fillId="2" borderId="44" xfId="2" applyFont="1" applyFill="1" applyBorder="1"/>
    <xf numFmtId="43" fontId="15" fillId="0" borderId="37" xfId="1" applyNumberFormat="1" applyFont="1" applyBorder="1"/>
    <xf numFmtId="43" fontId="15" fillId="0" borderId="27" xfId="1" applyNumberFormat="1" applyFont="1" applyBorder="1"/>
    <xf numFmtId="0" fontId="8" fillId="0" borderId="45" xfId="0" applyFont="1" applyBorder="1"/>
    <xf numFmtId="43" fontId="8" fillId="0" borderId="46" xfId="2" applyFont="1" applyFill="1" applyBorder="1"/>
    <xf numFmtId="43" fontId="8" fillId="0" borderId="25" xfId="2" applyFont="1" applyFill="1" applyBorder="1"/>
    <xf numFmtId="43" fontId="8" fillId="0" borderId="44" xfId="2" applyFont="1" applyFill="1" applyBorder="1"/>
    <xf numFmtId="165" fontId="8" fillId="0" borderId="44" xfId="4" applyNumberFormat="1" applyFont="1" applyFill="1" applyBorder="1"/>
    <xf numFmtId="0" fontId="9" fillId="4" borderId="69" xfId="0" applyFont="1" applyFill="1" applyBorder="1" applyAlignment="1">
      <alignment vertical="center"/>
    </xf>
    <xf numFmtId="43" fontId="9" fillId="4" borderId="55" xfId="0" applyNumberFormat="1" applyFont="1" applyFill="1" applyBorder="1"/>
    <xf numFmtId="43" fontId="9" fillId="4" borderId="56" xfId="0" applyNumberFormat="1" applyFont="1" applyFill="1" applyBorder="1"/>
    <xf numFmtId="165" fontId="9" fillId="4" borderId="55" xfId="4" applyNumberFormat="1" applyFont="1" applyFill="1" applyBorder="1"/>
    <xf numFmtId="165" fontId="9" fillId="4" borderId="56" xfId="4" applyNumberFormat="1" applyFont="1" applyFill="1" applyBorder="1"/>
    <xf numFmtId="49" fontId="2" fillId="2" borderId="36" xfId="1" applyNumberFormat="1" applyFont="1" applyFill="1" applyBorder="1"/>
    <xf numFmtId="165" fontId="8" fillId="2" borderId="40" xfId="4" applyNumberFormat="1" applyFont="1" applyFill="1" applyBorder="1"/>
    <xf numFmtId="165" fontId="8" fillId="2" borderId="67" xfId="4" applyNumberFormat="1" applyFont="1" applyFill="1" applyBorder="1"/>
    <xf numFmtId="165" fontId="8" fillId="2" borderId="39" xfId="4" applyNumberFormat="1" applyFont="1" applyFill="1" applyBorder="1"/>
    <xf numFmtId="165" fontId="9" fillId="4" borderId="7" xfId="4" applyNumberFormat="1" applyFont="1" applyFill="1" applyBorder="1"/>
    <xf numFmtId="165" fontId="9" fillId="4" borderId="2" xfId="4" applyNumberFormat="1" applyFont="1" applyFill="1" applyBorder="1"/>
    <xf numFmtId="0" fontId="8" fillId="0" borderId="70" xfId="0" applyFont="1" applyBorder="1"/>
    <xf numFmtId="165" fontId="8" fillId="0" borderId="67" xfId="4" applyNumberFormat="1" applyFont="1" applyFill="1" applyBorder="1"/>
    <xf numFmtId="165" fontId="8" fillId="0" borderId="39" xfId="4" applyNumberFormat="1" applyFont="1" applyFill="1" applyBorder="1"/>
    <xf numFmtId="166" fontId="8" fillId="2" borderId="67" xfId="2" applyNumberFormat="1" applyFont="1" applyFill="1" applyBorder="1"/>
    <xf numFmtId="43" fontId="9" fillId="3" borderId="54" xfId="2" applyFont="1" applyFill="1" applyBorder="1"/>
    <xf numFmtId="0" fontId="8" fillId="0" borderId="36" xfId="0" applyFont="1" applyBorder="1"/>
    <xf numFmtId="43" fontId="8" fillId="0" borderId="37" xfId="2" applyFont="1" applyFill="1" applyBorder="1"/>
    <xf numFmtId="43" fontId="8" fillId="0" borderId="27" xfId="2" applyFont="1" applyFill="1" applyBorder="1"/>
    <xf numFmtId="166" fontId="8" fillId="0" borderId="70" xfId="2" applyNumberFormat="1" applyFont="1" applyFill="1" applyBorder="1"/>
    <xf numFmtId="166" fontId="8" fillId="0" borderId="44" xfId="2" applyNumberFormat="1" applyFont="1" applyFill="1" applyBorder="1"/>
    <xf numFmtId="43" fontId="5" fillId="4" borderId="55" xfId="0" applyNumberFormat="1" applyFont="1" applyFill="1" applyBorder="1"/>
    <xf numFmtId="43" fontId="5" fillId="4" borderId="56" xfId="0" applyNumberFormat="1" applyFont="1" applyFill="1" applyBorder="1"/>
    <xf numFmtId="166" fontId="5" fillId="4" borderId="55" xfId="0" applyNumberFormat="1" applyFont="1" applyFill="1" applyBorder="1"/>
    <xf numFmtId="165" fontId="8" fillId="4" borderId="56" xfId="4" applyNumberFormat="1" applyFont="1" applyFill="1" applyBorder="1"/>
    <xf numFmtId="43" fontId="9" fillId="3" borderId="22" xfId="2" applyFont="1" applyFill="1" applyBorder="1"/>
    <xf numFmtId="43" fontId="9" fillId="3" borderId="76" xfId="2" applyFont="1" applyFill="1" applyBorder="1"/>
    <xf numFmtId="43" fontId="9" fillId="3" borderId="74" xfId="2" applyFont="1" applyFill="1" applyBorder="1"/>
    <xf numFmtId="43" fontId="8" fillId="0" borderId="10" xfId="2" applyFont="1" applyBorder="1"/>
    <xf numFmtId="43" fontId="8" fillId="0" borderId="18" xfId="2" applyFont="1" applyBorder="1"/>
    <xf numFmtId="43" fontId="8" fillId="0" borderId="11" xfId="2" applyFont="1" applyBorder="1"/>
    <xf numFmtId="43" fontId="11" fillId="0" borderId="0" xfId="2" applyFont="1"/>
    <xf numFmtId="16" fontId="12" fillId="0" borderId="0" xfId="0" applyNumberFormat="1" applyFont="1"/>
    <xf numFmtId="49" fontId="9" fillId="6" borderId="67" xfId="0" applyNumberFormat="1" applyFont="1" applyFill="1" applyBorder="1" applyAlignment="1">
      <alignment horizontal="center" vertical="center" wrapText="1"/>
    </xf>
    <xf numFmtId="49" fontId="9" fillId="6" borderId="39" xfId="0" applyNumberFormat="1" applyFont="1" applyFill="1" applyBorder="1" applyAlignment="1">
      <alignment horizontal="center" vertical="center" wrapText="1"/>
    </xf>
    <xf numFmtId="49" fontId="9" fillId="6" borderId="72" xfId="0" applyNumberFormat="1" applyFont="1" applyFill="1" applyBorder="1" applyAlignment="1">
      <alignment horizontal="center" vertical="center" wrapText="1"/>
    </xf>
    <xf numFmtId="10" fontId="9" fillId="3" borderId="30" xfId="4" applyNumberFormat="1" applyFont="1" applyFill="1" applyBorder="1"/>
    <xf numFmtId="10" fontId="9" fillId="3" borderId="22" xfId="4" applyNumberFormat="1" applyFont="1" applyFill="1" applyBorder="1"/>
    <xf numFmtId="10" fontId="9" fillId="3" borderId="76" xfId="4" applyNumberFormat="1" applyFont="1" applyFill="1" applyBorder="1"/>
    <xf numFmtId="169" fontId="0" fillId="0" borderId="0" xfId="0" applyNumberFormat="1"/>
    <xf numFmtId="0" fontId="9" fillId="2" borderId="8" xfId="0" applyFont="1" applyFill="1" applyBorder="1"/>
    <xf numFmtId="43" fontId="9" fillId="2" borderId="8" xfId="2" applyFont="1" applyFill="1" applyBorder="1"/>
    <xf numFmtId="43" fontId="9" fillId="2" borderId="0" xfId="2" applyFont="1" applyFill="1" applyBorder="1"/>
    <xf numFmtId="10" fontId="9" fillId="2" borderId="9" xfId="4" applyNumberFormat="1" applyFont="1" applyFill="1" applyBorder="1"/>
    <xf numFmtId="10" fontId="9" fillId="2" borderId="8" xfId="4" applyNumberFormat="1" applyFont="1" applyFill="1" applyBorder="1"/>
    <xf numFmtId="10" fontId="9" fillId="2" borderId="0" xfId="4" applyNumberFormat="1" applyFont="1" applyFill="1" applyBorder="1"/>
    <xf numFmtId="43" fontId="9" fillId="2" borderId="10" xfId="2" applyFont="1" applyFill="1" applyBorder="1"/>
    <xf numFmtId="43" fontId="9" fillId="2" borderId="11" xfId="2" applyFont="1" applyFill="1" applyBorder="1"/>
    <xf numFmtId="10" fontId="9" fillId="2" borderId="12" xfId="4" applyNumberFormat="1" applyFont="1" applyFill="1" applyBorder="1"/>
    <xf numFmtId="10" fontId="9" fillId="2" borderId="11" xfId="4" applyNumberFormat="1" applyFont="1" applyFill="1" applyBorder="1"/>
    <xf numFmtId="0" fontId="9" fillId="3" borderId="19" xfId="0" applyFont="1" applyFill="1" applyBorder="1"/>
    <xf numFmtId="170" fontId="0" fillId="0" borderId="0" xfId="0" applyNumberFormat="1"/>
    <xf numFmtId="0" fontId="9" fillId="2" borderId="20" xfId="0" applyFont="1" applyFill="1" applyBorder="1"/>
    <xf numFmtId="0" fontId="9" fillId="2" borderId="21" xfId="0" applyFont="1" applyFill="1" applyBorder="1"/>
    <xf numFmtId="43" fontId="9" fillId="2" borderId="16" xfId="2" applyFont="1" applyFill="1" applyBorder="1"/>
    <xf numFmtId="49" fontId="15" fillId="0" borderId="7" xfId="1" applyNumberFormat="1" applyFont="1" applyBorder="1"/>
    <xf numFmtId="49" fontId="15" fillId="0" borderId="29" xfId="1" applyNumberFormat="1" applyFont="1" applyBorder="1"/>
    <xf numFmtId="49" fontId="15" fillId="0" borderId="37" xfId="1" applyNumberFormat="1" applyFont="1" applyBorder="1"/>
    <xf numFmtId="0" fontId="8" fillId="6" borderId="40" xfId="0" applyFont="1" applyFill="1" applyBorder="1" applyAlignment="1">
      <alignment horizontal="center" wrapText="1"/>
    </xf>
    <xf numFmtId="49" fontId="16" fillId="3" borderId="55" xfId="1" applyNumberFormat="1" applyFont="1" applyFill="1" applyBorder="1"/>
    <xf numFmtId="43" fontId="9" fillId="3" borderId="56" xfId="2" applyFont="1" applyFill="1" applyBorder="1"/>
    <xf numFmtId="10" fontId="9" fillId="3" borderId="57" xfId="4" applyNumberFormat="1" applyFont="1" applyFill="1" applyBorder="1"/>
    <xf numFmtId="49" fontId="2" fillId="4" borderId="37" xfId="1" applyNumberFormat="1" applyFont="1" applyFill="1" applyBorder="1"/>
    <xf numFmtId="43" fontId="8" fillId="4" borderId="27" xfId="2" applyFont="1" applyFill="1" applyBorder="1"/>
    <xf numFmtId="10" fontId="8" fillId="4" borderId="38" xfId="4" applyNumberFormat="1" applyFont="1" applyFill="1" applyBorder="1"/>
    <xf numFmtId="49" fontId="2" fillId="5" borderId="37" xfId="1" applyNumberFormat="1" applyFont="1" applyFill="1" applyBorder="1"/>
    <xf numFmtId="43" fontId="8" fillId="5" borderId="27" xfId="2" applyFont="1" applyFill="1" applyBorder="1"/>
    <xf numFmtId="10" fontId="8" fillId="5" borderId="38" xfId="4" applyNumberFormat="1" applyFont="1" applyFill="1" applyBorder="1"/>
    <xf numFmtId="0" fontId="8" fillId="2" borderId="37" xfId="0" applyFont="1" applyFill="1" applyBorder="1" applyAlignment="1">
      <alignment horizontal="center" vertical="center" wrapText="1"/>
    </xf>
    <xf numFmtId="0" fontId="8" fillId="0" borderId="0" xfId="0" applyFont="1" applyAlignment="1">
      <alignment horizontal="center" vertical="center" wrapText="1"/>
    </xf>
    <xf numFmtId="0" fontId="5" fillId="3" borderId="22" xfId="0" applyFont="1" applyFill="1" applyBorder="1"/>
    <xf numFmtId="43" fontId="9" fillId="3" borderId="34" xfId="2" applyFont="1" applyFill="1" applyBorder="1"/>
    <xf numFmtId="43" fontId="9" fillId="3" borderId="27" xfId="2" applyFont="1" applyFill="1" applyBorder="1"/>
    <xf numFmtId="10" fontId="9" fillId="3" borderId="38" xfId="4" applyNumberFormat="1" applyFont="1" applyFill="1" applyBorder="1"/>
    <xf numFmtId="43" fontId="9" fillId="3" borderId="37" xfId="2" applyFont="1" applyFill="1" applyBorder="1"/>
    <xf numFmtId="43" fontId="8" fillId="4" borderId="37" xfId="2" applyFont="1" applyFill="1" applyBorder="1"/>
    <xf numFmtId="43" fontId="9" fillId="4" borderId="27" xfId="2" applyFont="1" applyFill="1" applyBorder="1"/>
    <xf numFmtId="43" fontId="8" fillId="4" borderId="34" xfId="2" applyFont="1" applyFill="1" applyBorder="1"/>
    <xf numFmtId="43" fontId="8" fillId="5" borderId="34" xfId="2" applyFont="1" applyFill="1" applyBorder="1"/>
    <xf numFmtId="43" fontId="9" fillId="3" borderId="55" xfId="2" applyFont="1" applyFill="1" applyBorder="1"/>
    <xf numFmtId="43" fontId="8" fillId="4" borderId="65" xfId="2" applyFont="1" applyFill="1" applyBorder="1"/>
    <xf numFmtId="43" fontId="8" fillId="5" borderId="37" xfId="2" applyFont="1" applyFill="1" applyBorder="1"/>
    <xf numFmtId="43" fontId="8" fillId="2" borderId="46" xfId="2" applyFont="1" applyFill="1" applyBorder="1"/>
    <xf numFmtId="10" fontId="8" fillId="2" borderId="47" xfId="4" applyNumberFormat="1" applyFont="1" applyFill="1" applyBorder="1"/>
    <xf numFmtId="43" fontId="8" fillId="4" borderId="38" xfId="2" applyFont="1" applyFill="1" applyBorder="1"/>
    <xf numFmtId="43" fontId="8" fillId="4" borderId="41" xfId="2" applyFont="1" applyFill="1" applyBorder="1"/>
    <xf numFmtId="43" fontId="8" fillId="2" borderId="41" xfId="2" applyFont="1" applyFill="1" applyBorder="1"/>
    <xf numFmtId="43" fontId="9" fillId="3" borderId="68" xfId="2" applyFont="1" applyFill="1" applyBorder="1"/>
    <xf numFmtId="43" fontId="8" fillId="4" borderId="2" xfId="2" applyFont="1" applyFill="1" applyBorder="1"/>
    <xf numFmtId="43" fontId="9" fillId="3" borderId="7" xfId="2" applyFont="1" applyFill="1" applyBorder="1"/>
    <xf numFmtId="43" fontId="9" fillId="3" borderId="2" xfId="2" applyFont="1" applyFill="1" applyBorder="1"/>
    <xf numFmtId="10" fontId="8" fillId="4" borderId="29" xfId="4" applyNumberFormat="1" applyFont="1" applyFill="1" applyBorder="1"/>
    <xf numFmtId="43" fontId="8" fillId="4" borderId="29" xfId="2" applyFont="1" applyFill="1" applyBorder="1"/>
    <xf numFmtId="49" fontId="16" fillId="3" borderId="52" xfId="1" applyNumberFormat="1" applyFont="1" applyFill="1" applyBorder="1"/>
    <xf numFmtId="43" fontId="9" fillId="3" borderId="52" xfId="2" applyFont="1" applyFill="1" applyBorder="1"/>
    <xf numFmtId="10" fontId="9" fillId="3" borderId="57" xfId="4" applyNumberFormat="1" applyFont="1" applyFill="1" applyBorder="1" applyAlignment="1">
      <alignment horizontal="center" vertical="center" wrapText="1"/>
    </xf>
    <xf numFmtId="49" fontId="16" fillId="4" borderId="37" xfId="1" applyNumberFormat="1" applyFont="1" applyFill="1" applyBorder="1"/>
    <xf numFmtId="43" fontId="8" fillId="4" borderId="1" xfId="2" applyFont="1" applyFill="1" applyBorder="1"/>
    <xf numFmtId="43" fontId="8" fillId="4" borderId="7" xfId="2" applyFont="1" applyFill="1" applyBorder="1"/>
    <xf numFmtId="43" fontId="8" fillId="4" borderId="3" xfId="2" applyFont="1" applyFill="1" applyBorder="1"/>
    <xf numFmtId="10" fontId="8" fillId="4" borderId="38" xfId="4" applyNumberFormat="1" applyFont="1" applyFill="1" applyBorder="1" applyAlignment="1">
      <alignment horizontal="center" vertical="center" wrapText="1"/>
    </xf>
    <xf numFmtId="49" fontId="16" fillId="2" borderId="26" xfId="1" applyNumberFormat="1" applyFont="1" applyFill="1" applyBorder="1"/>
    <xf numFmtId="49" fontId="16" fillId="2" borderId="41" xfId="1" applyNumberFormat="1" applyFont="1" applyFill="1" applyBorder="1"/>
    <xf numFmtId="43" fontId="9" fillId="2" borderId="37" xfId="2" applyFont="1" applyFill="1" applyBorder="1"/>
    <xf numFmtId="43" fontId="9" fillId="2" borderId="34" xfId="2" applyFont="1" applyFill="1" applyBorder="1"/>
    <xf numFmtId="49" fontId="2" fillId="0" borderId="43" xfId="1" applyNumberFormat="1" applyFont="1" applyBorder="1"/>
    <xf numFmtId="49" fontId="15" fillId="0" borderId="41" xfId="1" applyNumberFormat="1" applyFont="1" applyBorder="1"/>
    <xf numFmtId="49" fontId="16" fillId="3" borderId="58" xfId="1" applyNumberFormat="1" applyFont="1" applyFill="1" applyBorder="1"/>
    <xf numFmtId="0" fontId="9" fillId="3" borderId="57" xfId="0" applyFont="1" applyFill="1" applyBorder="1" applyAlignment="1">
      <alignment horizontal="left" vertical="center" wrapText="1"/>
    </xf>
    <xf numFmtId="43" fontId="9" fillId="2" borderId="27" xfId="2" applyFont="1" applyFill="1" applyBorder="1"/>
    <xf numFmtId="43" fontId="9" fillId="2" borderId="38" xfId="2" applyFont="1" applyFill="1" applyBorder="1"/>
    <xf numFmtId="43" fontId="9" fillId="2" borderId="43" xfId="2" applyFont="1" applyFill="1" applyBorder="1"/>
    <xf numFmtId="49" fontId="16" fillId="2" borderId="38" xfId="1" applyNumberFormat="1" applyFont="1" applyFill="1" applyBorder="1"/>
    <xf numFmtId="10" fontId="8" fillId="0" borderId="27" xfId="4" applyNumberFormat="1" applyFont="1" applyFill="1" applyBorder="1"/>
    <xf numFmtId="10" fontId="8" fillId="0" borderId="41" xfId="4" applyNumberFormat="1" applyFont="1" applyFill="1" applyBorder="1"/>
    <xf numFmtId="10" fontId="8" fillId="0" borderId="38" xfId="4" applyNumberFormat="1" applyFont="1" applyFill="1" applyBorder="1"/>
    <xf numFmtId="43" fontId="8" fillId="0" borderId="8" xfId="2" applyFont="1" applyFill="1" applyBorder="1"/>
    <xf numFmtId="43" fontId="8" fillId="0" borderId="0" xfId="2" applyFont="1" applyFill="1" applyBorder="1"/>
    <xf numFmtId="10" fontId="8" fillId="0" borderId="9" xfId="4" applyNumberFormat="1" applyFont="1" applyFill="1" applyBorder="1"/>
    <xf numFmtId="10" fontId="8" fillId="0" borderId="16" xfId="4" applyNumberFormat="1" applyFont="1" applyBorder="1"/>
    <xf numFmtId="10" fontId="8" fillId="0" borderId="17" xfId="4" applyNumberFormat="1" applyFont="1" applyBorder="1"/>
    <xf numFmtId="10" fontId="9" fillId="2" borderId="17" xfId="4" applyNumberFormat="1" applyFont="1" applyFill="1" applyBorder="1"/>
    <xf numFmtId="10" fontId="9" fillId="3" borderId="23" xfId="4" applyNumberFormat="1" applyFont="1" applyFill="1" applyBorder="1"/>
    <xf numFmtId="43" fontId="8" fillId="0" borderId="17" xfId="2" applyFont="1" applyBorder="1"/>
    <xf numFmtId="0" fontId="5" fillId="6" borderId="86" xfId="0" applyFont="1" applyFill="1" applyBorder="1" applyAlignment="1">
      <alignment horizontal="center" vertical="top"/>
    </xf>
    <xf numFmtId="0" fontId="5" fillId="6" borderId="86" xfId="0" applyFont="1" applyFill="1" applyBorder="1" applyAlignment="1">
      <alignment horizontal="center" vertical="top" wrapText="1"/>
    </xf>
    <xf numFmtId="0" fontId="5" fillId="6" borderId="87" xfId="0" applyFont="1" applyFill="1" applyBorder="1" applyAlignment="1">
      <alignment horizontal="center" vertical="top" wrapText="1"/>
    </xf>
    <xf numFmtId="0" fontId="5" fillId="6" borderId="88" xfId="0" applyFont="1" applyFill="1" applyBorder="1" applyAlignment="1">
      <alignment horizontal="center" vertical="top"/>
    </xf>
    <xf numFmtId="0" fontId="5" fillId="6" borderId="88" xfId="0" applyFont="1" applyFill="1" applyBorder="1" applyAlignment="1">
      <alignment horizontal="center" vertical="top" wrapText="1"/>
    </xf>
    <xf numFmtId="43" fontId="9" fillId="3" borderId="55" xfId="2" applyFont="1" applyFill="1" applyBorder="1" applyAlignment="1">
      <alignment horizontal="left" indent="2"/>
    </xf>
    <xf numFmtId="43" fontId="9" fillId="3" borderId="68" xfId="2" applyFont="1" applyFill="1" applyBorder="1" applyAlignment="1">
      <alignment horizontal="left" indent="2"/>
    </xf>
    <xf numFmtId="43" fontId="9" fillId="3" borderId="52" xfId="2" applyFont="1" applyFill="1" applyBorder="1" applyAlignment="1">
      <alignment horizontal="left" indent="2"/>
    </xf>
    <xf numFmtId="43" fontId="8" fillId="4" borderId="7" xfId="2" applyFont="1" applyFill="1" applyBorder="1" applyAlignment="1">
      <alignment horizontal="left" indent="2"/>
    </xf>
    <xf numFmtId="43" fontId="8" fillId="4" borderId="3" xfId="2" applyFont="1" applyFill="1" applyBorder="1" applyAlignment="1">
      <alignment horizontal="left" indent="2"/>
    </xf>
    <xf numFmtId="43" fontId="8" fillId="4" borderId="1" xfId="2" applyFont="1" applyFill="1" applyBorder="1" applyAlignment="1">
      <alignment horizontal="left" indent="2"/>
    </xf>
    <xf numFmtId="43" fontId="9" fillId="2" borderId="37" xfId="2" applyFont="1" applyFill="1" applyBorder="1" applyAlignment="1">
      <alignment horizontal="left" indent="2"/>
    </xf>
    <xf numFmtId="43" fontId="9" fillId="2" borderId="34" xfId="2" applyFont="1" applyFill="1" applyBorder="1" applyAlignment="1">
      <alignment horizontal="left" indent="2"/>
    </xf>
    <xf numFmtId="43" fontId="8" fillId="0" borderId="37" xfId="2" applyFont="1" applyBorder="1" applyAlignment="1">
      <alignment horizontal="left" indent="2"/>
    </xf>
    <xf numFmtId="43" fontId="8" fillId="0" borderId="34" xfId="2" applyFont="1" applyBorder="1" applyAlignment="1">
      <alignment horizontal="left" indent="2"/>
    </xf>
    <xf numFmtId="43" fontId="8" fillId="0" borderId="67" xfId="2" applyFont="1" applyBorder="1" applyAlignment="1">
      <alignment horizontal="left" indent="2"/>
    </xf>
    <xf numFmtId="43" fontId="8" fillId="0" borderId="32" xfId="2" applyFont="1" applyBorder="1" applyAlignment="1">
      <alignment horizontal="left" indent="2"/>
    </xf>
    <xf numFmtId="43" fontId="9" fillId="3" borderId="55" xfId="2" applyFont="1" applyFill="1" applyBorder="1" applyAlignment="1">
      <alignment horizontal="left"/>
    </xf>
    <xf numFmtId="43" fontId="9" fillId="2" borderId="37" xfId="2" applyFont="1" applyFill="1" applyBorder="1" applyAlignment="1">
      <alignment horizontal="left" indent="1"/>
    </xf>
    <xf numFmtId="43" fontId="15" fillId="0" borderId="83" xfId="1" applyNumberFormat="1" applyFont="1" applyBorder="1"/>
    <xf numFmtId="43" fontId="8" fillId="2" borderId="83" xfId="2" applyFont="1" applyFill="1" applyBorder="1"/>
    <xf numFmtId="43" fontId="15" fillId="0" borderId="89" xfId="1" applyNumberFormat="1" applyFont="1" applyBorder="1"/>
    <xf numFmtId="43" fontId="8" fillId="2" borderId="89" xfId="2" applyFont="1" applyFill="1" applyBorder="1"/>
    <xf numFmtId="49" fontId="2" fillId="0" borderId="0" xfId="1" applyNumberFormat="1" applyFont="1"/>
    <xf numFmtId="165" fontId="8" fillId="0" borderId="0" xfId="4" applyNumberFormat="1" applyFont="1" applyFill="1" applyBorder="1"/>
    <xf numFmtId="166" fontId="8" fillId="0" borderId="0" xfId="2" applyNumberFormat="1" applyFont="1" applyFill="1" applyBorder="1"/>
    <xf numFmtId="165" fontId="8" fillId="2" borderId="18" xfId="4" applyNumberFormat="1" applyFont="1" applyFill="1" applyBorder="1"/>
    <xf numFmtId="165" fontId="9" fillId="4" borderId="63" xfId="4" applyNumberFormat="1" applyFont="1" applyFill="1" applyBorder="1"/>
    <xf numFmtId="43" fontId="8" fillId="2" borderId="18" xfId="2" applyFont="1" applyFill="1" applyBorder="1"/>
    <xf numFmtId="10" fontId="9" fillId="3" borderId="50" xfId="0" applyNumberFormat="1" applyFont="1" applyFill="1" applyBorder="1"/>
    <xf numFmtId="10" fontId="8" fillId="0" borderId="86" xfId="4" applyNumberFormat="1" applyFont="1" applyBorder="1"/>
    <xf numFmtId="43" fontId="9" fillId="2" borderId="79" xfId="2" applyFont="1" applyFill="1" applyBorder="1"/>
    <xf numFmtId="43" fontId="9" fillId="3" borderId="57" xfId="2" applyFont="1" applyFill="1" applyBorder="1"/>
    <xf numFmtId="43" fontId="8" fillId="4" borderId="89" xfId="2" applyFont="1" applyFill="1" applyBorder="1"/>
    <xf numFmtId="43" fontId="9" fillId="2" borderId="89" xfId="2" applyFont="1" applyFill="1" applyBorder="1"/>
    <xf numFmtId="43" fontId="8" fillId="0" borderId="89" xfId="2" applyFont="1" applyBorder="1"/>
    <xf numFmtId="43" fontId="8" fillId="0" borderId="85" xfId="2" applyFont="1" applyBorder="1"/>
    <xf numFmtId="43" fontId="8" fillId="0" borderId="86" xfId="2" applyFont="1" applyBorder="1"/>
    <xf numFmtId="43" fontId="8" fillId="0" borderId="87" xfId="2" applyFont="1" applyBorder="1"/>
    <xf numFmtId="43" fontId="9" fillId="3" borderId="58" xfId="2" applyFont="1" applyFill="1" applyBorder="1"/>
    <xf numFmtId="43" fontId="9" fillId="3" borderId="63" xfId="2" applyFont="1" applyFill="1" applyBorder="1"/>
    <xf numFmtId="43" fontId="8" fillId="4" borderId="83" xfId="2" applyFont="1" applyFill="1" applyBorder="1"/>
    <xf numFmtId="43" fontId="9" fillId="2" borderId="83" xfId="2" applyFont="1" applyFill="1" applyBorder="1"/>
    <xf numFmtId="43" fontId="8" fillId="0" borderId="83" xfId="2" applyFont="1" applyBorder="1"/>
    <xf numFmtId="43" fontId="8" fillId="0" borderId="88" xfId="2" applyFont="1" applyBorder="1"/>
    <xf numFmtId="43" fontId="8" fillId="0" borderId="82" xfId="2" applyFont="1" applyBorder="1"/>
    <xf numFmtId="43" fontId="8" fillId="0" borderId="79" xfId="2" applyFont="1" applyBorder="1"/>
    <xf numFmtId="10" fontId="8" fillId="0" borderId="15" xfId="4" applyNumberFormat="1" applyFont="1" applyBorder="1"/>
    <xf numFmtId="10" fontId="8" fillId="0" borderId="12" xfId="4" applyNumberFormat="1" applyFont="1" applyBorder="1"/>
    <xf numFmtId="10" fontId="8" fillId="4" borderId="89" xfId="4" applyNumberFormat="1" applyFont="1" applyFill="1" applyBorder="1" applyAlignment="1">
      <alignment horizontal="center" vertical="center" wrapText="1"/>
    </xf>
    <xf numFmtId="43" fontId="9" fillId="2" borderId="82" xfId="2" applyFont="1" applyFill="1" applyBorder="1"/>
    <xf numFmtId="10" fontId="9" fillId="2" borderId="89" xfId="4" applyNumberFormat="1" applyFont="1" applyFill="1" applyBorder="1" applyAlignment="1">
      <alignment horizontal="center" vertical="center" wrapText="1"/>
    </xf>
    <xf numFmtId="43" fontId="8" fillId="0" borderId="84" xfId="2" applyFont="1" applyBorder="1"/>
    <xf numFmtId="43" fontId="9" fillId="2" borderId="84" xfId="2" applyFont="1" applyFill="1" applyBorder="1"/>
    <xf numFmtId="10" fontId="9" fillId="3" borderId="66" xfId="4" applyNumberFormat="1" applyFont="1" applyFill="1" applyBorder="1" applyAlignment="1">
      <alignment horizontal="center" vertical="center" wrapText="1"/>
    </xf>
    <xf numFmtId="10" fontId="8" fillId="0" borderId="38" xfId="2" applyNumberFormat="1" applyFont="1" applyBorder="1"/>
    <xf numFmtId="10" fontId="9" fillId="2" borderId="29" xfId="4" applyNumberFormat="1" applyFont="1" applyFill="1" applyBorder="1" applyAlignment="1">
      <alignment horizontal="center" vertical="center" wrapText="1"/>
    </xf>
    <xf numFmtId="10" fontId="8" fillId="0" borderId="47" xfId="4" applyNumberFormat="1" applyFont="1" applyBorder="1" applyAlignment="1">
      <alignment horizontal="center" vertical="center" wrapText="1"/>
    </xf>
    <xf numFmtId="0" fontId="9" fillId="3" borderId="69" xfId="0" applyFont="1" applyFill="1" applyBorder="1"/>
    <xf numFmtId="10" fontId="9" fillId="3" borderId="59" xfId="4" applyNumberFormat="1" applyFont="1" applyFill="1" applyBorder="1"/>
    <xf numFmtId="10" fontId="9" fillId="3" borderId="84" xfId="4" applyNumberFormat="1" applyFont="1" applyFill="1" applyBorder="1"/>
    <xf numFmtId="10" fontId="9" fillId="3" borderId="71" xfId="4" applyNumberFormat="1" applyFont="1" applyFill="1" applyBorder="1"/>
    <xf numFmtId="43" fontId="9" fillId="3" borderId="3" xfId="2" applyFont="1" applyFill="1" applyBorder="1"/>
    <xf numFmtId="43" fontId="8" fillId="0" borderId="25" xfId="2" applyFont="1" applyBorder="1"/>
    <xf numFmtId="43" fontId="8" fillId="0" borderId="6" xfId="2" applyFont="1" applyBorder="1"/>
    <xf numFmtId="43" fontId="8" fillId="0" borderId="53" xfId="2" applyFont="1" applyBorder="1"/>
    <xf numFmtId="43" fontId="8" fillId="0" borderId="91" xfId="2" applyFont="1" applyBorder="1"/>
    <xf numFmtId="43" fontId="9" fillId="2" borderId="17" xfId="0" applyNumberFormat="1" applyFont="1" applyFill="1" applyBorder="1"/>
    <xf numFmtId="43" fontId="9" fillId="2" borderId="25" xfId="0" applyNumberFormat="1" applyFont="1" applyFill="1" applyBorder="1"/>
    <xf numFmtId="43" fontId="9" fillId="2" borderId="6" xfId="0" applyNumberFormat="1" applyFont="1" applyFill="1" applyBorder="1"/>
    <xf numFmtId="0" fontId="9" fillId="2" borderId="73" xfId="0" applyFont="1" applyFill="1" applyBorder="1"/>
    <xf numFmtId="43" fontId="9" fillId="2" borderId="17" xfId="2" applyFont="1" applyFill="1" applyBorder="1"/>
    <xf numFmtId="43" fontId="9" fillId="2" borderId="25" xfId="2" applyFont="1" applyFill="1" applyBorder="1"/>
    <xf numFmtId="43" fontId="9" fillId="2" borderId="9" xfId="2" applyFont="1" applyFill="1" applyBorder="1"/>
    <xf numFmtId="43" fontId="9" fillId="2" borderId="6" xfId="2" applyFont="1" applyFill="1" applyBorder="1"/>
    <xf numFmtId="43" fontId="9" fillId="2" borderId="7" xfId="2" applyFont="1" applyFill="1" applyBorder="1"/>
    <xf numFmtId="43" fontId="9" fillId="2" borderId="2" xfId="2" applyFont="1" applyFill="1" applyBorder="1"/>
    <xf numFmtId="43" fontId="9" fillId="2" borderId="71" xfId="2" applyFont="1" applyFill="1" applyBorder="1"/>
    <xf numFmtId="43" fontId="9" fillId="2" borderId="3" xfId="2" applyFont="1" applyFill="1" applyBorder="1"/>
    <xf numFmtId="43" fontId="9" fillId="2" borderId="1" xfId="2" applyFont="1" applyFill="1" applyBorder="1"/>
    <xf numFmtId="43" fontId="9" fillId="2" borderId="4" xfId="2" applyFont="1" applyFill="1" applyBorder="1"/>
    <xf numFmtId="10" fontId="9" fillId="2" borderId="71" xfId="4" applyNumberFormat="1" applyFont="1" applyFill="1" applyBorder="1"/>
    <xf numFmtId="43" fontId="9" fillId="2" borderId="26" xfId="2" applyFont="1" applyFill="1" applyBorder="1"/>
    <xf numFmtId="43" fontId="9" fillId="2" borderId="29" xfId="2" applyFont="1" applyFill="1" applyBorder="1"/>
    <xf numFmtId="49" fontId="16" fillId="3" borderId="35" xfId="1" applyNumberFormat="1" applyFont="1" applyFill="1" applyBorder="1"/>
    <xf numFmtId="43" fontId="9" fillId="3" borderId="82" xfId="2" applyFont="1" applyFill="1" applyBorder="1"/>
    <xf numFmtId="43" fontId="9" fillId="3" borderId="29" xfId="2" applyFont="1" applyFill="1" applyBorder="1"/>
    <xf numFmtId="43" fontId="9" fillId="3" borderId="89" xfId="2" applyFont="1" applyFill="1" applyBorder="1"/>
    <xf numFmtId="10" fontId="9" fillId="3" borderId="89" xfId="4" applyNumberFormat="1" applyFont="1" applyFill="1" applyBorder="1"/>
    <xf numFmtId="43" fontId="8" fillId="2" borderId="6" xfId="2" applyFont="1" applyFill="1" applyBorder="1"/>
    <xf numFmtId="43" fontId="9" fillId="2" borderId="78" xfId="2" applyFont="1" applyFill="1" applyBorder="1"/>
    <xf numFmtId="10" fontId="9" fillId="2" borderId="78" xfId="4" applyNumberFormat="1" applyFont="1" applyFill="1" applyBorder="1"/>
    <xf numFmtId="10" fontId="9" fillId="2" borderId="29" xfId="4" applyNumberFormat="1" applyFont="1" applyFill="1" applyBorder="1"/>
    <xf numFmtId="43" fontId="9" fillId="2" borderId="78" xfId="0" applyNumberFormat="1" applyFont="1" applyFill="1" applyBorder="1"/>
    <xf numFmtId="43" fontId="9" fillId="2" borderId="15" xfId="2" applyFont="1" applyFill="1" applyBorder="1"/>
    <xf numFmtId="43" fontId="9" fillId="2" borderId="14" xfId="2" applyFont="1" applyFill="1" applyBorder="1"/>
    <xf numFmtId="43" fontId="9" fillId="2" borderId="12" xfId="2" applyFont="1" applyFill="1" applyBorder="1"/>
    <xf numFmtId="43" fontId="9" fillId="2" borderId="13" xfId="2" applyFont="1" applyFill="1" applyBorder="1"/>
    <xf numFmtId="43" fontId="9" fillId="2" borderId="18" xfId="2" applyFont="1" applyFill="1" applyBorder="1"/>
    <xf numFmtId="43" fontId="9" fillId="2" borderId="28" xfId="2" applyFont="1" applyFill="1" applyBorder="1"/>
    <xf numFmtId="43" fontId="9" fillId="2" borderId="16" xfId="0" applyNumberFormat="1" applyFont="1" applyFill="1" applyBorder="1"/>
    <xf numFmtId="43" fontId="9" fillId="2" borderId="13" xfId="0" applyNumberFormat="1" applyFont="1" applyFill="1" applyBorder="1"/>
    <xf numFmtId="43" fontId="9" fillId="2" borderId="14" xfId="0" applyNumberFormat="1" applyFont="1" applyFill="1" applyBorder="1"/>
    <xf numFmtId="10" fontId="9" fillId="3" borderId="1" xfId="4" applyNumberFormat="1" applyFont="1" applyFill="1" applyBorder="1"/>
    <xf numFmtId="43" fontId="9" fillId="3" borderId="83" xfId="2" applyFont="1" applyFill="1" applyBorder="1"/>
    <xf numFmtId="10" fontId="8" fillId="0" borderId="91" xfId="4" applyNumberFormat="1" applyFont="1" applyBorder="1"/>
    <xf numFmtId="10" fontId="9" fillId="3" borderId="51" xfId="4" applyNumberFormat="1" applyFont="1" applyFill="1" applyBorder="1"/>
    <xf numFmtId="10" fontId="9" fillId="4" borderId="29" xfId="4" applyNumberFormat="1" applyFont="1" applyFill="1" applyBorder="1"/>
    <xf numFmtId="10" fontId="5" fillId="4" borderId="57" xfId="4" applyNumberFormat="1" applyFont="1" applyFill="1" applyBorder="1"/>
    <xf numFmtId="10" fontId="8" fillId="4" borderId="57" xfId="4" applyNumberFormat="1" applyFont="1" applyFill="1" applyBorder="1"/>
    <xf numFmtId="10" fontId="8" fillId="0" borderId="89" xfId="4" applyNumberFormat="1" applyFont="1" applyBorder="1"/>
    <xf numFmtId="166" fontId="8" fillId="0" borderId="89" xfId="2" applyNumberFormat="1" applyFont="1" applyBorder="1"/>
    <xf numFmtId="10" fontId="8" fillId="2" borderId="89" xfId="4" applyNumberFormat="1" applyFont="1" applyFill="1" applyBorder="1"/>
    <xf numFmtId="166" fontId="8" fillId="0" borderId="47" xfId="2" applyNumberFormat="1" applyFont="1" applyFill="1" applyBorder="1"/>
    <xf numFmtId="166" fontId="8" fillId="2" borderId="85" xfId="2" applyNumberFormat="1" applyFont="1" applyFill="1" applyBorder="1"/>
    <xf numFmtId="165" fontId="8" fillId="2" borderId="86" xfId="4" applyNumberFormat="1" applyFont="1" applyFill="1" applyBorder="1"/>
    <xf numFmtId="10" fontId="8" fillId="2" borderId="87" xfId="4" applyNumberFormat="1" applyFont="1" applyFill="1" applyBorder="1"/>
    <xf numFmtId="10" fontId="9" fillId="4" borderId="57" xfId="4" applyNumberFormat="1" applyFont="1" applyFill="1" applyBorder="1"/>
    <xf numFmtId="10" fontId="9" fillId="4" borderId="4" xfId="4" applyNumberFormat="1" applyFont="1" applyFill="1" applyBorder="1"/>
    <xf numFmtId="10" fontId="8" fillId="2" borderId="41" xfId="4" applyNumberFormat="1" applyFont="1" applyFill="1" applyBorder="1"/>
    <xf numFmtId="10" fontId="9" fillId="4" borderId="56" xfId="4" applyNumberFormat="1" applyFont="1" applyFill="1" applyBorder="1"/>
    <xf numFmtId="10" fontId="9" fillId="3" borderId="49" xfId="0" applyNumberFormat="1" applyFont="1" applyFill="1" applyBorder="1"/>
    <xf numFmtId="10" fontId="9" fillId="3" borderId="62" xfId="0" applyNumberFormat="1" applyFont="1" applyFill="1" applyBorder="1"/>
    <xf numFmtId="10" fontId="9" fillId="4" borderId="71" xfId="4" applyNumberFormat="1" applyFont="1" applyFill="1" applyBorder="1"/>
    <xf numFmtId="10" fontId="8" fillId="2" borderId="9" xfId="4" applyNumberFormat="1" applyFont="1" applyFill="1" applyBorder="1"/>
    <xf numFmtId="10" fontId="8" fillId="2" borderId="12" xfId="4" applyNumberFormat="1" applyFont="1" applyFill="1" applyBorder="1"/>
    <xf numFmtId="10" fontId="9" fillId="3" borderId="61" xfId="0" applyNumberFormat="1" applyFont="1" applyFill="1" applyBorder="1"/>
    <xf numFmtId="10" fontId="9" fillId="4" borderId="1" xfId="4" applyNumberFormat="1" applyFont="1" applyFill="1" applyBorder="1"/>
    <xf numFmtId="10" fontId="8" fillId="2" borderId="16" xfId="4" applyNumberFormat="1" applyFont="1" applyFill="1" applyBorder="1"/>
    <xf numFmtId="10" fontId="8" fillId="2" borderId="0" xfId="4" applyNumberFormat="1" applyFont="1" applyFill="1" applyBorder="1"/>
    <xf numFmtId="10" fontId="8" fillId="2" borderId="18" xfId="4" applyNumberFormat="1" applyFont="1" applyFill="1" applyBorder="1"/>
    <xf numFmtId="10" fontId="8" fillId="2" borderId="11" xfId="4" applyNumberFormat="1" applyFont="1" applyFill="1" applyBorder="1"/>
    <xf numFmtId="10" fontId="9" fillId="4" borderId="59" xfId="4" applyNumberFormat="1" applyFont="1" applyFill="1" applyBorder="1"/>
    <xf numFmtId="10" fontId="9" fillId="4" borderId="63" xfId="4" applyNumberFormat="1" applyFont="1" applyFill="1" applyBorder="1"/>
    <xf numFmtId="10" fontId="9" fillId="4" borderId="52" xfId="4" applyNumberFormat="1" applyFont="1" applyFill="1" applyBorder="1"/>
    <xf numFmtId="10" fontId="8" fillId="0" borderId="16" xfId="2" applyNumberFormat="1" applyFont="1" applyBorder="1"/>
    <xf numFmtId="10" fontId="8" fillId="0" borderId="9" xfId="2" applyNumberFormat="1" applyFont="1" applyBorder="1"/>
    <xf numFmtId="10" fontId="8" fillId="0" borderId="16" xfId="4" applyNumberFormat="1" applyFont="1" applyFill="1" applyBorder="1"/>
    <xf numFmtId="10" fontId="8" fillId="0" borderId="0" xfId="4" applyNumberFormat="1" applyFont="1" applyFill="1" applyBorder="1"/>
    <xf numFmtId="171" fontId="8" fillId="2" borderId="12" xfId="4" applyNumberFormat="1" applyFont="1" applyFill="1" applyBorder="1"/>
    <xf numFmtId="0" fontId="5" fillId="6" borderId="32" xfId="0" applyFont="1" applyFill="1" applyBorder="1" applyAlignment="1">
      <alignment horizontal="center" vertical="top" wrapText="1"/>
    </xf>
    <xf numFmtId="0" fontId="5" fillId="6" borderId="27" xfId="0" applyFont="1" applyFill="1" applyBorder="1" applyAlignment="1">
      <alignment horizontal="center"/>
    </xf>
    <xf numFmtId="10" fontId="9" fillId="3" borderId="24" xfId="4" applyNumberFormat="1" applyFont="1" applyFill="1" applyBorder="1"/>
    <xf numFmtId="10" fontId="9" fillId="2" borderId="25" xfId="4" applyNumberFormat="1" applyFont="1" applyFill="1" applyBorder="1"/>
    <xf numFmtId="10" fontId="8" fillId="0" borderId="25" xfId="4" applyNumberFormat="1" applyFont="1" applyBorder="1"/>
    <xf numFmtId="10" fontId="8" fillId="0" borderId="14" xfId="4" applyNumberFormat="1" applyFont="1" applyBorder="1"/>
    <xf numFmtId="49" fontId="9" fillId="6" borderId="86" xfId="0" applyNumberFormat="1" applyFont="1" applyFill="1" applyBorder="1" applyAlignment="1">
      <alignment horizontal="center" vertical="center" wrapText="1"/>
    </xf>
    <xf numFmtId="0" fontId="8" fillId="6" borderId="87" xfId="0" applyFont="1" applyFill="1" applyBorder="1" applyAlignment="1">
      <alignment horizontal="center" wrapText="1"/>
    </xf>
    <xf numFmtId="10" fontId="8" fillId="4" borderId="89" xfId="4" applyNumberFormat="1" applyFont="1" applyFill="1" applyBorder="1"/>
    <xf numFmtId="10" fontId="8" fillId="5" borderId="89" xfId="4" applyNumberFormat="1" applyFont="1" applyFill="1" applyBorder="1"/>
    <xf numFmtId="0" fontId="8" fillId="2" borderId="85" xfId="0" applyFont="1" applyFill="1" applyBorder="1" applyAlignment="1">
      <alignment horizontal="center" vertical="center" wrapText="1"/>
    </xf>
    <xf numFmtId="43" fontId="8" fillId="2" borderId="86" xfId="2" applyFont="1" applyFill="1" applyBorder="1"/>
    <xf numFmtId="43" fontId="8" fillId="0" borderId="3" xfId="2" applyFont="1" applyBorder="1"/>
    <xf numFmtId="43" fontId="8" fillId="0" borderId="82" xfId="2" applyFont="1" applyFill="1" applyBorder="1"/>
    <xf numFmtId="49" fontId="15" fillId="0" borderId="89" xfId="1" applyNumberFormat="1" applyFont="1" applyBorder="1"/>
    <xf numFmtId="49" fontId="15" fillId="0" borderId="85" xfId="1" applyNumberFormat="1" applyFont="1" applyBorder="1"/>
    <xf numFmtId="49" fontId="15" fillId="0" borderId="87" xfId="1" applyNumberFormat="1" applyFont="1" applyBorder="1"/>
    <xf numFmtId="10" fontId="8" fillId="0" borderId="89" xfId="4" applyNumberFormat="1" applyFont="1" applyFill="1" applyBorder="1"/>
    <xf numFmtId="10" fontId="8" fillId="0" borderId="87" xfId="4" applyNumberFormat="1" applyFont="1" applyBorder="1"/>
    <xf numFmtId="0" fontId="9" fillId="3" borderId="26" xfId="0" applyFont="1" applyFill="1" applyBorder="1" applyAlignment="1">
      <alignment horizontal="center" vertical="center"/>
    </xf>
    <xf numFmtId="0" fontId="9" fillId="3" borderId="29" xfId="0" applyFont="1" applyFill="1" applyBorder="1" applyAlignment="1">
      <alignment horizontal="left" vertical="center"/>
    </xf>
    <xf numFmtId="10" fontId="8" fillId="0" borderId="29" xfId="4" applyNumberFormat="1" applyFont="1" applyBorder="1"/>
    <xf numFmtId="10" fontId="9" fillId="3" borderId="57" xfId="4" applyNumberFormat="1" applyFont="1" applyFill="1" applyBorder="1" applyAlignment="1">
      <alignment horizontal="right" vertical="center" wrapText="1"/>
    </xf>
    <xf numFmtId="10" fontId="8" fillId="0" borderId="68" xfId="4" applyNumberFormat="1" applyFont="1" applyBorder="1"/>
    <xf numFmtId="43" fontId="9" fillId="3" borderId="86" xfId="2" applyFont="1" applyFill="1" applyBorder="1"/>
    <xf numFmtId="43" fontId="9" fillId="2" borderId="79" xfId="2" applyFont="1" applyFill="1" applyBorder="1" applyAlignment="1">
      <alignment horizontal="left" indent="2"/>
    </xf>
    <xf numFmtId="43" fontId="9" fillId="2" borderId="27" xfId="2" applyFont="1" applyFill="1" applyBorder="1" applyAlignment="1">
      <alignment horizontal="left" indent="2"/>
    </xf>
    <xf numFmtId="43" fontId="8" fillId="0" borderId="79" xfId="2" applyFont="1" applyBorder="1" applyAlignment="1">
      <alignment horizontal="left" indent="2"/>
    </xf>
    <xf numFmtId="43" fontId="8" fillId="0" borderId="27" xfId="2" applyFont="1" applyBorder="1" applyAlignment="1">
      <alignment horizontal="left" indent="2"/>
    </xf>
    <xf numFmtId="43" fontId="8" fillId="0" borderId="80" xfId="2" applyFont="1" applyBorder="1" applyAlignment="1">
      <alignment horizontal="left" indent="2"/>
    </xf>
    <xf numFmtId="43" fontId="8" fillId="0" borderId="86" xfId="2" applyFont="1" applyBorder="1" applyAlignment="1">
      <alignment horizontal="left" indent="2"/>
    </xf>
    <xf numFmtId="43" fontId="8" fillId="2" borderId="85" xfId="2" applyFont="1" applyFill="1" applyBorder="1"/>
    <xf numFmtId="43" fontId="8" fillId="4" borderId="84" xfId="2" applyFont="1" applyFill="1" applyBorder="1"/>
    <xf numFmtId="43" fontId="8" fillId="2" borderId="84" xfId="2" applyFont="1" applyFill="1" applyBorder="1"/>
    <xf numFmtId="43" fontId="8" fillId="2" borderId="88" xfId="2" applyFont="1" applyFill="1" applyBorder="1"/>
    <xf numFmtId="10" fontId="8" fillId="2" borderId="84" xfId="4" applyNumberFormat="1" applyFont="1" applyFill="1" applyBorder="1"/>
    <xf numFmtId="43" fontId="8" fillId="2" borderId="87" xfId="2" applyFont="1" applyFill="1" applyBorder="1"/>
    <xf numFmtId="43" fontId="8" fillId="4" borderId="82" xfId="2" applyFont="1" applyFill="1" applyBorder="1"/>
    <xf numFmtId="43" fontId="8" fillId="5" borderId="82" xfId="2" applyFont="1" applyFill="1" applyBorder="1"/>
    <xf numFmtId="43" fontId="8" fillId="2" borderId="82" xfId="2" applyFont="1" applyFill="1" applyBorder="1"/>
    <xf numFmtId="49" fontId="16" fillId="3" borderId="57" xfId="1" applyNumberFormat="1" applyFont="1" applyFill="1" applyBorder="1"/>
    <xf numFmtId="49" fontId="15" fillId="4" borderId="89" xfId="1" applyNumberFormat="1" applyFont="1" applyFill="1" applyBorder="1"/>
    <xf numFmtId="0" fontId="8" fillId="4" borderId="89" xfId="0" applyFont="1" applyFill="1" applyBorder="1"/>
    <xf numFmtId="0" fontId="8" fillId="5" borderId="89" xfId="0" applyFont="1" applyFill="1" applyBorder="1"/>
    <xf numFmtId="49" fontId="15" fillId="2" borderId="89" xfId="1" applyNumberFormat="1" applyFont="1" applyFill="1" applyBorder="1"/>
    <xf numFmtId="49" fontId="15" fillId="2" borderId="87" xfId="1" applyNumberFormat="1" applyFont="1" applyFill="1" applyBorder="1"/>
    <xf numFmtId="43" fontId="8" fillId="0" borderId="80" xfId="2" applyFont="1" applyBorder="1"/>
    <xf numFmtId="2" fontId="9" fillId="4" borderId="7" xfId="0" applyNumberFormat="1" applyFont="1" applyFill="1" applyBorder="1"/>
    <xf numFmtId="2" fontId="8" fillId="0" borderId="6" xfId="0" applyNumberFormat="1" applyFont="1" applyBorder="1"/>
    <xf numFmtId="2" fontId="8" fillId="2" borderId="6" xfId="0" applyNumberFormat="1" applyFont="1" applyFill="1" applyBorder="1"/>
    <xf numFmtId="2" fontId="8" fillId="2" borderId="13" xfId="0" applyNumberFormat="1" applyFont="1" applyFill="1" applyBorder="1"/>
    <xf numFmtId="2" fontId="9" fillId="4" borderId="55" xfId="0" applyNumberFormat="1" applyFont="1" applyFill="1" applyBorder="1"/>
    <xf numFmtId="43" fontId="8" fillId="2" borderId="13" xfId="2" applyFont="1" applyFill="1" applyBorder="1"/>
    <xf numFmtId="2" fontId="9" fillId="4" borderId="2" xfId="0" applyNumberFormat="1" applyFont="1" applyFill="1" applyBorder="1"/>
    <xf numFmtId="2" fontId="8" fillId="0" borderId="25" xfId="0" applyNumberFormat="1" applyFont="1" applyBorder="1"/>
    <xf numFmtId="2" fontId="8" fillId="2" borderId="25" xfId="0" applyNumberFormat="1" applyFont="1" applyFill="1" applyBorder="1"/>
    <xf numFmtId="2" fontId="8" fillId="2" borderId="14" xfId="0" applyNumberFormat="1" applyFont="1" applyFill="1" applyBorder="1"/>
    <xf numFmtId="2" fontId="9" fillId="4" borderId="56" xfId="0" applyNumberFormat="1" applyFont="1" applyFill="1" applyBorder="1"/>
    <xf numFmtId="43" fontId="8" fillId="2" borderId="14" xfId="2" applyFont="1" applyFill="1" applyBorder="1"/>
    <xf numFmtId="10" fontId="9" fillId="4" borderId="2" xfId="4" applyNumberFormat="1" applyFont="1" applyFill="1" applyBorder="1"/>
    <xf numFmtId="10" fontId="8" fillId="2" borderId="25" xfId="4" applyNumberFormat="1" applyFont="1" applyFill="1" applyBorder="1"/>
    <xf numFmtId="10" fontId="8" fillId="2" borderId="14" xfId="4" applyNumberFormat="1" applyFont="1" applyFill="1" applyBorder="1"/>
    <xf numFmtId="165" fontId="8" fillId="2" borderId="14" xfId="4" applyNumberFormat="1" applyFont="1" applyFill="1" applyBorder="1"/>
    <xf numFmtId="10" fontId="8" fillId="0" borderId="25" xfId="4" applyNumberFormat="1" applyFont="1" applyFill="1" applyBorder="1"/>
    <xf numFmtId="10" fontId="8" fillId="0" borderId="25" xfId="2" applyNumberFormat="1" applyFont="1" applyBorder="1"/>
    <xf numFmtId="49" fontId="9" fillId="6" borderId="77" xfId="0" applyNumberFormat="1" applyFont="1" applyFill="1" applyBorder="1" applyAlignment="1">
      <alignment horizontal="center" vertical="center" wrapText="1"/>
    </xf>
    <xf numFmtId="43" fontId="9" fillId="3" borderId="22" xfId="2" applyFont="1" applyFill="1" applyBorder="1" applyAlignment="1">
      <alignment horizontal="right"/>
    </xf>
    <xf numFmtId="43" fontId="9" fillId="3" borderId="76" xfId="2" applyFont="1" applyFill="1" applyBorder="1" applyAlignment="1">
      <alignment horizontal="right"/>
    </xf>
    <xf numFmtId="10" fontId="9" fillId="3" borderId="30" xfId="4" applyNumberFormat="1" applyFont="1" applyFill="1" applyBorder="1" applyAlignment="1">
      <alignment horizontal="right"/>
    </xf>
    <xf numFmtId="0" fontId="0" fillId="0" borderId="8" xfId="0" applyBorder="1" applyAlignment="1">
      <alignment horizontal="right"/>
    </xf>
    <xf numFmtId="0" fontId="0" fillId="0" borderId="0" xfId="0" applyAlignment="1">
      <alignment horizontal="right"/>
    </xf>
    <xf numFmtId="0" fontId="0" fillId="0" borderId="9" xfId="0" applyBorder="1" applyAlignment="1">
      <alignment horizontal="right"/>
    </xf>
    <xf numFmtId="43" fontId="9" fillId="2" borderId="10" xfId="2" applyFont="1" applyFill="1" applyBorder="1" applyAlignment="1">
      <alignment horizontal="right"/>
    </xf>
    <xf numFmtId="43" fontId="9" fillId="2" borderId="11" xfId="2" applyFont="1" applyFill="1" applyBorder="1" applyAlignment="1">
      <alignment horizontal="right"/>
    </xf>
    <xf numFmtId="10" fontId="9" fillId="2" borderId="12" xfId="4" applyNumberFormat="1" applyFont="1" applyFill="1" applyBorder="1" applyAlignment="1">
      <alignment horizontal="right"/>
    </xf>
    <xf numFmtId="10" fontId="9" fillId="3" borderId="76" xfId="4" applyNumberFormat="1" applyFont="1" applyFill="1" applyBorder="1" applyAlignment="1">
      <alignment horizontal="right"/>
    </xf>
    <xf numFmtId="10" fontId="9" fillId="2" borderId="11" xfId="4" applyNumberFormat="1" applyFont="1" applyFill="1" applyBorder="1" applyAlignment="1">
      <alignment horizontal="right"/>
    </xf>
    <xf numFmtId="43" fontId="9" fillId="3" borderId="30" xfId="2" applyFont="1" applyFill="1" applyBorder="1"/>
    <xf numFmtId="0" fontId="8" fillId="0" borderId="10" xfId="0" applyFont="1" applyBorder="1"/>
    <xf numFmtId="43" fontId="16" fillId="3" borderId="76" xfId="2" applyFont="1" applyFill="1" applyBorder="1"/>
    <xf numFmtId="43" fontId="16" fillId="2" borderId="0" xfId="2" applyFont="1" applyFill="1" applyBorder="1"/>
    <xf numFmtId="43" fontId="15" fillId="0" borderId="0" xfId="2" applyFont="1" applyBorder="1"/>
    <xf numFmtId="43" fontId="15" fillId="0" borderId="11" xfId="2" applyFont="1" applyBorder="1"/>
    <xf numFmtId="0" fontId="5" fillId="6" borderId="80" xfId="0" applyFont="1" applyFill="1" applyBorder="1" applyAlignment="1">
      <alignment horizontal="center" vertical="top"/>
    </xf>
    <xf numFmtId="0" fontId="5" fillId="6" borderId="87" xfId="0" applyFont="1" applyFill="1" applyBorder="1" applyAlignment="1">
      <alignment horizontal="center" vertical="top"/>
    </xf>
    <xf numFmtId="49" fontId="2" fillId="0" borderId="79" xfId="1" applyNumberFormat="1" applyFont="1" applyBorder="1"/>
    <xf numFmtId="0" fontId="8" fillId="0" borderId="83" xfId="0" applyFont="1" applyBorder="1"/>
    <xf numFmtId="43" fontId="9" fillId="3" borderId="5" xfId="2" applyFont="1" applyFill="1" applyBorder="1" applyAlignment="1">
      <alignment horizontal="left" indent="2"/>
    </xf>
    <xf numFmtId="43" fontId="9" fillId="3" borderId="23" xfId="2" applyFont="1" applyFill="1" applyBorder="1" applyAlignment="1">
      <alignment horizontal="left" indent="2"/>
    </xf>
    <xf numFmtId="43" fontId="9" fillId="3" borderId="76" xfId="2" applyFont="1" applyFill="1" applyBorder="1" applyAlignment="1">
      <alignment horizontal="left" indent="2"/>
    </xf>
    <xf numFmtId="10" fontId="9" fillId="3" borderId="66" xfId="4" applyNumberFormat="1" applyFont="1" applyFill="1" applyBorder="1"/>
    <xf numFmtId="43" fontId="8" fillId="4" borderId="37" xfId="2" applyFont="1" applyFill="1" applyBorder="1" applyAlignment="1">
      <alignment horizontal="left" indent="2"/>
    </xf>
    <xf numFmtId="43" fontId="8" fillId="4" borderId="82" xfId="2" applyFont="1" applyFill="1" applyBorder="1" applyAlignment="1">
      <alignment horizontal="left" indent="2"/>
    </xf>
    <xf numFmtId="10" fontId="9" fillId="3" borderId="66" xfId="4" applyNumberFormat="1" applyFont="1" applyFill="1" applyBorder="1" applyAlignment="1">
      <alignment horizontal="center"/>
    </xf>
    <xf numFmtId="10" fontId="8" fillId="0" borderId="38" xfId="4" applyNumberFormat="1" applyFont="1" applyFill="1" applyBorder="1" applyAlignment="1">
      <alignment horizontal="center" vertical="center" wrapText="1"/>
    </xf>
    <xf numFmtId="0" fontId="5" fillId="0" borderId="0" xfId="0" applyFont="1" applyAlignment="1">
      <alignment horizontal="left" indent="1"/>
    </xf>
    <xf numFmtId="0" fontId="0" fillId="0" borderId="0" xfId="0" applyAlignment="1">
      <alignment horizontal="left" indent="2"/>
    </xf>
    <xf numFmtId="43" fontId="9" fillId="2" borderId="82" xfId="2" applyFont="1" applyFill="1" applyBorder="1" applyAlignment="1">
      <alignment horizontal="left" indent="2"/>
    </xf>
    <xf numFmtId="43" fontId="8" fillId="0" borderId="82" xfId="2" applyFont="1" applyBorder="1" applyAlignment="1">
      <alignment horizontal="left" indent="2"/>
    </xf>
    <xf numFmtId="10" fontId="8" fillId="0" borderId="89" xfId="4" applyNumberFormat="1" applyFont="1" applyFill="1" applyBorder="1" applyAlignment="1">
      <alignment horizontal="center" vertical="center" wrapText="1"/>
    </xf>
    <xf numFmtId="43" fontId="9" fillId="2" borderId="84" xfId="2" applyFont="1" applyFill="1" applyBorder="1" applyAlignment="1">
      <alignment horizontal="left" indent="2"/>
    </xf>
    <xf numFmtId="43" fontId="8" fillId="0" borderId="85" xfId="2" applyFont="1" applyBorder="1" applyAlignment="1">
      <alignment horizontal="left" indent="2"/>
    </xf>
    <xf numFmtId="43" fontId="8" fillId="0" borderId="72" xfId="2" applyFont="1" applyBorder="1"/>
    <xf numFmtId="43" fontId="8" fillId="4" borderId="84" xfId="2" applyFont="1" applyFill="1" applyBorder="1" applyAlignment="1">
      <alignment horizontal="left" indent="2"/>
    </xf>
    <xf numFmtId="10" fontId="8" fillId="0" borderId="87" xfId="4" applyNumberFormat="1" applyFont="1" applyFill="1" applyBorder="1" applyAlignment="1">
      <alignment horizontal="center" vertical="center" wrapText="1"/>
    </xf>
    <xf numFmtId="10" fontId="8" fillId="0" borderId="78" xfId="4" applyNumberFormat="1" applyFont="1" applyBorder="1"/>
    <xf numFmtId="43" fontId="8" fillId="0" borderId="78" xfId="2" applyFont="1" applyBorder="1"/>
    <xf numFmtId="10" fontId="9" fillId="2" borderId="28" xfId="4" applyNumberFormat="1" applyFont="1" applyFill="1" applyBorder="1"/>
    <xf numFmtId="43" fontId="9" fillId="3" borderId="66" xfId="2" applyFont="1" applyFill="1" applyBorder="1"/>
    <xf numFmtId="0" fontId="5" fillId="3" borderId="22" xfId="0" applyFont="1" applyFill="1" applyBorder="1" applyAlignment="1">
      <alignment vertical="top"/>
    </xf>
    <xf numFmtId="0" fontId="8" fillId="2" borderId="46" xfId="0" applyFont="1" applyFill="1" applyBorder="1" applyAlignment="1">
      <alignment horizontal="center" vertical="center" wrapText="1"/>
    </xf>
    <xf numFmtId="43" fontId="8" fillId="2" borderId="53" xfId="2" applyFont="1" applyFill="1" applyBorder="1"/>
    <xf numFmtId="49" fontId="15" fillId="2" borderId="28" xfId="1" applyNumberFormat="1" applyFont="1" applyFill="1" applyBorder="1"/>
    <xf numFmtId="49" fontId="16" fillId="0" borderId="37" xfId="1" applyNumberFormat="1" applyFont="1" applyBorder="1"/>
    <xf numFmtId="10" fontId="8" fillId="0" borderId="57" xfId="4" applyNumberFormat="1" applyFont="1" applyBorder="1"/>
    <xf numFmtId="10" fontId="8" fillId="0" borderId="83" xfId="4" applyNumberFormat="1" applyFont="1" applyBorder="1"/>
    <xf numFmtId="10" fontId="8" fillId="0" borderId="8" xfId="4" applyNumberFormat="1" applyFont="1" applyBorder="1"/>
    <xf numFmtId="10" fontId="9" fillId="3" borderId="87" xfId="0" applyNumberFormat="1" applyFont="1" applyFill="1" applyBorder="1"/>
    <xf numFmtId="2" fontId="8" fillId="0" borderId="55" xfId="0" applyNumberFormat="1" applyFont="1" applyBorder="1"/>
    <xf numFmtId="2" fontId="8" fillId="0" borderId="56" xfId="0" applyNumberFormat="1" applyFont="1" applyBorder="1"/>
    <xf numFmtId="10" fontId="8" fillId="0" borderId="56" xfId="4" applyNumberFormat="1" applyFont="1" applyBorder="1"/>
    <xf numFmtId="2" fontId="8" fillId="0" borderId="37" xfId="0" applyNumberFormat="1" applyFont="1" applyBorder="1"/>
    <xf numFmtId="2" fontId="8" fillId="0" borderId="27" xfId="0" applyNumberFormat="1" applyFont="1" applyBorder="1"/>
    <xf numFmtId="49" fontId="16" fillId="0" borderId="46" xfId="1" applyNumberFormat="1" applyFont="1" applyBorder="1"/>
    <xf numFmtId="2" fontId="8" fillId="0" borderId="46" xfId="0" applyNumberFormat="1" applyFont="1" applyBorder="1"/>
    <xf numFmtId="2" fontId="8" fillId="0" borderId="44" xfId="0" applyNumberFormat="1" applyFont="1" applyBorder="1"/>
    <xf numFmtId="10" fontId="8" fillId="0" borderId="44" xfId="4" applyNumberFormat="1" applyFont="1" applyBorder="1"/>
    <xf numFmtId="10" fontId="9" fillId="3" borderId="51" xfId="0" applyNumberFormat="1" applyFont="1" applyFill="1" applyBorder="1"/>
    <xf numFmtId="49" fontId="16" fillId="0" borderId="85" xfId="1" applyNumberFormat="1" applyFont="1" applyBorder="1"/>
    <xf numFmtId="2" fontId="8" fillId="0" borderId="85" xfId="0" applyNumberFormat="1" applyFont="1" applyBorder="1"/>
    <xf numFmtId="2" fontId="8" fillId="0" borderId="86" xfId="0" applyNumberFormat="1" applyFont="1" applyBorder="1"/>
    <xf numFmtId="2" fontId="8" fillId="2" borderId="10" xfId="0" applyNumberFormat="1" applyFont="1" applyFill="1" applyBorder="1"/>
    <xf numFmtId="2" fontId="8" fillId="2" borderId="11" xfId="0" applyNumberFormat="1" applyFont="1" applyFill="1" applyBorder="1"/>
    <xf numFmtId="2" fontId="9" fillId="4" borderId="58" xfId="0" applyNumberFormat="1" applyFont="1" applyFill="1" applyBorder="1"/>
    <xf numFmtId="2" fontId="9" fillId="4" borderId="52" xfId="0" applyNumberFormat="1" applyFont="1" applyFill="1" applyBorder="1"/>
    <xf numFmtId="10" fontId="9" fillId="3" borderId="88" xfId="0" applyNumberFormat="1" applyFont="1" applyFill="1" applyBorder="1"/>
    <xf numFmtId="10" fontId="8" fillId="0" borderId="63" xfId="4" applyNumberFormat="1" applyFont="1" applyBorder="1"/>
    <xf numFmtId="10" fontId="8" fillId="0" borderId="81" xfId="4" applyNumberFormat="1" applyFont="1" applyBorder="1"/>
    <xf numFmtId="10" fontId="9" fillId="3" borderId="86" xfId="0" applyNumberFormat="1" applyFont="1" applyFill="1" applyBorder="1"/>
    <xf numFmtId="43" fontId="0" fillId="0" borderId="0" xfId="2" applyFont="1"/>
    <xf numFmtId="0" fontId="9" fillId="3" borderId="58" xfId="0" applyFont="1" applyFill="1" applyBorder="1" applyAlignment="1">
      <alignment horizontal="center" vertical="center"/>
    </xf>
    <xf numFmtId="0" fontId="9" fillId="3" borderId="57" xfId="0" applyFont="1" applyFill="1" applyBorder="1" applyAlignment="1">
      <alignment horizontal="left" vertical="center"/>
    </xf>
    <xf numFmtId="43" fontId="8" fillId="0" borderId="14" xfId="2" applyFont="1" applyBorder="1"/>
    <xf numFmtId="10" fontId="9" fillId="3" borderId="4" xfId="4" applyNumberFormat="1" applyFont="1" applyFill="1" applyBorder="1" applyAlignment="1">
      <alignment horizontal="right" vertical="center" wrapText="1"/>
    </xf>
    <xf numFmtId="166" fontId="8" fillId="2" borderId="89" xfId="2" applyNumberFormat="1" applyFont="1" applyFill="1" applyBorder="1"/>
    <xf numFmtId="166" fontId="8" fillId="0" borderId="90" xfId="2" applyNumberFormat="1" applyFont="1" applyFill="1" applyBorder="1"/>
    <xf numFmtId="43" fontId="8" fillId="0" borderId="29" xfId="2" applyFont="1" applyFill="1" applyBorder="1"/>
    <xf numFmtId="43" fontId="5" fillId="4" borderId="58" xfId="0" applyNumberFormat="1" applyFont="1" applyFill="1" applyBorder="1"/>
    <xf numFmtId="165" fontId="9" fillId="3" borderId="55" xfId="4" applyNumberFormat="1" applyFont="1" applyFill="1" applyBorder="1"/>
    <xf numFmtId="165" fontId="9" fillId="3" borderId="56" xfId="4" applyNumberFormat="1" applyFont="1" applyFill="1" applyBorder="1"/>
    <xf numFmtId="0" fontId="9" fillId="0" borderId="35" xfId="0" applyFont="1" applyBorder="1"/>
    <xf numFmtId="0" fontId="9" fillId="0" borderId="21" xfId="0" applyFont="1" applyBorder="1"/>
    <xf numFmtId="43" fontId="9" fillId="0" borderId="14" xfId="2" applyFont="1" applyFill="1" applyBorder="1"/>
    <xf numFmtId="43" fontId="8" fillId="0" borderId="89" xfId="2" applyFont="1" applyFill="1" applyBorder="1"/>
    <xf numFmtId="43" fontId="8" fillId="2" borderId="79" xfId="2" applyFont="1" applyFill="1" applyBorder="1"/>
    <xf numFmtId="43" fontId="8" fillId="2" borderId="80" xfId="2" applyFont="1" applyFill="1" applyBorder="1"/>
    <xf numFmtId="43" fontId="9" fillId="4" borderId="57" xfId="2" applyFont="1" applyFill="1" applyBorder="1"/>
    <xf numFmtId="166" fontId="8" fillId="2" borderId="84" xfId="2" applyNumberFormat="1" applyFont="1" applyFill="1" applyBorder="1"/>
    <xf numFmtId="166" fontId="8" fillId="2" borderId="72" xfId="2" applyNumberFormat="1" applyFont="1" applyFill="1" applyBorder="1"/>
    <xf numFmtId="166" fontId="5" fillId="4" borderId="58" xfId="0" applyNumberFormat="1" applyFont="1" applyFill="1" applyBorder="1"/>
    <xf numFmtId="43" fontId="8" fillId="0" borderId="90" xfId="2" applyFont="1" applyFill="1" applyBorder="1"/>
    <xf numFmtId="43" fontId="8" fillId="0" borderId="79" xfId="2" applyFont="1" applyFill="1" applyBorder="1"/>
    <xf numFmtId="166" fontId="5" fillId="4" borderId="56" xfId="0" applyNumberFormat="1" applyFont="1" applyFill="1" applyBorder="1"/>
    <xf numFmtId="166" fontId="5" fillId="4" borderId="57" xfId="0" applyNumberFormat="1" applyFont="1" applyFill="1" applyBorder="1"/>
    <xf numFmtId="43" fontId="8" fillId="0" borderId="47" xfId="2" applyFont="1" applyFill="1" applyBorder="1"/>
    <xf numFmtId="166" fontId="8" fillId="2" borderId="82" xfId="2" applyNumberFormat="1" applyFont="1" applyFill="1" applyBorder="1"/>
    <xf numFmtId="10" fontId="8" fillId="2" borderId="28" xfId="4" applyNumberFormat="1" applyFont="1" applyFill="1" applyBorder="1"/>
    <xf numFmtId="43" fontId="8" fillId="2" borderId="26" xfId="2" applyFont="1" applyFill="1" applyBorder="1"/>
    <xf numFmtId="43" fontId="8" fillId="2" borderId="2" xfId="2" applyFont="1" applyFill="1" applyBorder="1"/>
    <xf numFmtId="166" fontId="8" fillId="2" borderId="3" xfId="2" applyNumberFormat="1" applyFont="1" applyFill="1" applyBorder="1"/>
    <xf numFmtId="43" fontId="8" fillId="2" borderId="28" xfId="2" applyFont="1" applyFill="1" applyBorder="1"/>
    <xf numFmtId="43" fontId="9" fillId="0" borderId="37" xfId="2" applyFont="1" applyBorder="1"/>
    <xf numFmtId="43" fontId="9" fillId="0" borderId="27" xfId="2" applyFont="1" applyBorder="1"/>
    <xf numFmtId="10" fontId="9" fillId="0" borderId="89" xfId="4" applyNumberFormat="1" applyFont="1" applyBorder="1"/>
    <xf numFmtId="165" fontId="9" fillId="0" borderId="37" xfId="4" applyNumberFormat="1" applyFont="1" applyBorder="1"/>
    <xf numFmtId="165" fontId="9" fillId="0" borderId="27" xfId="4" applyNumberFormat="1" applyFont="1" applyBorder="1"/>
    <xf numFmtId="43" fontId="9" fillId="0" borderId="85" xfId="2" applyFont="1" applyBorder="1"/>
    <xf numFmtId="43" fontId="9" fillId="0" borderId="86" xfId="2" applyFont="1" applyBorder="1"/>
    <xf numFmtId="10" fontId="9" fillId="0" borderId="87" xfId="4" applyNumberFormat="1" applyFont="1" applyBorder="1"/>
    <xf numFmtId="43" fontId="9" fillId="0" borderId="85" xfId="2" applyFont="1" applyFill="1" applyBorder="1"/>
    <xf numFmtId="43" fontId="9" fillId="0" borderId="28" xfId="2" applyFont="1" applyFill="1" applyBorder="1"/>
    <xf numFmtId="0" fontId="9" fillId="0" borderId="73" xfId="0" applyFont="1" applyBorder="1"/>
    <xf numFmtId="10" fontId="9" fillId="0" borderId="29" xfId="4" applyNumberFormat="1" applyFont="1" applyBorder="1"/>
    <xf numFmtId="165" fontId="9" fillId="0" borderId="7" xfId="4" applyNumberFormat="1" applyFont="1" applyBorder="1"/>
    <xf numFmtId="165" fontId="9" fillId="0" borderId="2" xfId="4" applyNumberFormat="1" applyFont="1" applyBorder="1"/>
    <xf numFmtId="0" fontId="9" fillId="3" borderId="58" xfId="0" applyFont="1" applyFill="1" applyBorder="1"/>
    <xf numFmtId="43" fontId="9" fillId="4" borderId="56" xfId="2" applyFont="1" applyFill="1" applyBorder="1"/>
    <xf numFmtId="43" fontId="9" fillId="4" borderId="58" xfId="2" applyFont="1" applyFill="1" applyBorder="1"/>
    <xf numFmtId="43" fontId="9" fillId="4" borderId="63" xfId="2" applyFont="1" applyFill="1" applyBorder="1"/>
    <xf numFmtId="43" fontId="9" fillId="3" borderId="80" xfId="2" applyFont="1" applyFill="1" applyBorder="1"/>
    <xf numFmtId="2" fontId="8" fillId="0" borderId="58" xfId="0" applyNumberFormat="1" applyFont="1" applyBorder="1"/>
    <xf numFmtId="2" fontId="8" fillId="0" borderId="79" xfId="0" applyNumberFormat="1" applyFont="1" applyBorder="1"/>
    <xf numFmtId="2" fontId="8" fillId="0" borderId="90" xfId="0" applyNumberFormat="1" applyFont="1" applyBorder="1"/>
    <xf numFmtId="43" fontId="9" fillId="3" borderId="60" xfId="2" applyFont="1" applyFill="1" applyBorder="1"/>
    <xf numFmtId="43" fontId="9" fillId="3" borderId="50" xfId="2" applyFont="1" applyFill="1" applyBorder="1"/>
    <xf numFmtId="43" fontId="9" fillId="3" borderId="88" xfId="2" applyFont="1" applyFill="1" applyBorder="1"/>
    <xf numFmtId="2" fontId="8" fillId="0" borderId="63" xfId="0" applyNumberFormat="1" applyFont="1" applyBorder="1"/>
    <xf numFmtId="2" fontId="8" fillId="0" borderId="83" xfId="0" applyNumberFormat="1" applyFont="1" applyBorder="1"/>
    <xf numFmtId="2" fontId="8" fillId="0" borderId="81" xfId="0" applyNumberFormat="1" applyFont="1" applyBorder="1"/>
    <xf numFmtId="43" fontId="8" fillId="0" borderId="28" xfId="2" applyFont="1" applyBorder="1"/>
    <xf numFmtId="43" fontId="8" fillId="0" borderId="58" xfId="0" applyNumberFormat="1" applyFont="1" applyBorder="1"/>
    <xf numFmtId="43" fontId="8" fillId="0" borderId="79" xfId="0" applyNumberFormat="1" applyFont="1" applyBorder="1"/>
    <xf numFmtId="43" fontId="8" fillId="0" borderId="90" xfId="0" applyNumberFormat="1" applyFont="1" applyBorder="1"/>
    <xf numFmtId="43" fontId="8" fillId="0" borderId="63" xfId="0" applyNumberFormat="1" applyFont="1" applyBorder="1"/>
    <xf numFmtId="43" fontId="8" fillId="0" borderId="83" xfId="0" applyNumberFormat="1" applyFont="1" applyBorder="1"/>
    <xf numFmtId="43" fontId="8" fillId="0" borderId="81" xfId="0" applyNumberFormat="1" applyFont="1" applyBorder="1"/>
    <xf numFmtId="49" fontId="16" fillId="4" borderId="57" xfId="1" applyNumberFormat="1" applyFont="1" applyFill="1" applyBorder="1"/>
    <xf numFmtId="0" fontId="8" fillId="0" borderId="9" xfId="0" applyFont="1" applyBorder="1"/>
    <xf numFmtId="0" fontId="9" fillId="2" borderId="9" xfId="0" applyFont="1" applyFill="1" applyBorder="1"/>
    <xf numFmtId="0" fontId="9" fillId="2" borderId="12" xfId="0" applyFont="1" applyFill="1" applyBorder="1"/>
    <xf numFmtId="49" fontId="15" fillId="4" borderId="83" xfId="1" applyNumberFormat="1" applyFont="1" applyFill="1" applyBorder="1"/>
    <xf numFmtId="0" fontId="8" fillId="4" borderId="83" xfId="0" applyFont="1" applyFill="1" applyBorder="1"/>
    <xf numFmtId="0" fontId="8" fillId="5" borderId="83" xfId="0" applyFont="1" applyFill="1" applyBorder="1"/>
    <xf numFmtId="49" fontId="15" fillId="2" borderId="83" xfId="1" applyNumberFormat="1" applyFont="1" applyFill="1" applyBorder="1"/>
    <xf numFmtId="49" fontId="15" fillId="2" borderId="88" xfId="1" applyNumberFormat="1" applyFont="1" applyFill="1" applyBorder="1"/>
    <xf numFmtId="43" fontId="9" fillId="3" borderId="55" xfId="2" applyFont="1" applyFill="1" applyBorder="1" applyAlignment="1">
      <alignment vertical="top"/>
    </xf>
    <xf numFmtId="43" fontId="9" fillId="3" borderId="56" xfId="2" applyFont="1" applyFill="1" applyBorder="1" applyAlignment="1">
      <alignment vertical="top"/>
    </xf>
    <xf numFmtId="10" fontId="9" fillId="3" borderId="57" xfId="4" applyNumberFormat="1" applyFont="1" applyFill="1" applyBorder="1" applyAlignment="1">
      <alignment vertical="top"/>
    </xf>
    <xf numFmtId="0" fontId="0" fillId="0" borderId="0" xfId="0" applyAlignment="1">
      <alignment vertical="top"/>
    </xf>
    <xf numFmtId="49" fontId="2" fillId="4" borderId="79" xfId="1" applyNumberFormat="1" applyFont="1" applyFill="1" applyBorder="1"/>
    <xf numFmtId="49" fontId="2" fillId="5" borderId="79" xfId="1" applyNumberFormat="1" applyFont="1" applyFill="1" applyBorder="1"/>
    <xf numFmtId="0" fontId="8" fillId="2" borderId="79" xfId="0" applyFont="1" applyFill="1" applyBorder="1" applyAlignment="1">
      <alignment horizontal="center" vertical="center" wrapText="1"/>
    </xf>
    <xf numFmtId="0" fontId="8" fillId="2" borderId="80" xfId="0" applyFont="1" applyFill="1" applyBorder="1" applyAlignment="1">
      <alignment horizontal="center" vertical="center" wrapText="1"/>
    </xf>
    <xf numFmtId="0" fontId="9" fillId="3" borderId="89" xfId="0" applyFont="1" applyFill="1" applyBorder="1" applyAlignment="1">
      <alignment horizontal="left" vertical="center" wrapText="1"/>
    </xf>
    <xf numFmtId="0" fontId="9" fillId="3" borderId="57" xfId="0" applyFont="1" applyFill="1" applyBorder="1" applyAlignment="1">
      <alignment horizontal="left" vertical="top" wrapText="1"/>
    </xf>
    <xf numFmtId="165" fontId="8" fillId="2" borderId="85" xfId="4" applyNumberFormat="1" applyFont="1" applyFill="1" applyBorder="1"/>
    <xf numFmtId="43" fontId="9" fillId="3" borderId="26" xfId="2" applyFont="1" applyFill="1" applyBorder="1" applyAlignment="1">
      <alignment horizontal="left" vertical="center"/>
    </xf>
    <xf numFmtId="43" fontId="9" fillId="3" borderId="56" xfId="2" applyFont="1" applyFill="1" applyBorder="1" applyAlignment="1">
      <alignment horizontal="center" vertical="center" wrapText="1"/>
    </xf>
    <xf numFmtId="43" fontId="9" fillId="3" borderId="58" xfId="2" applyFont="1" applyFill="1" applyBorder="1" applyAlignment="1">
      <alignment horizontal="left" vertical="center"/>
    </xf>
    <xf numFmtId="10" fontId="9" fillId="3" borderId="63" xfId="4" applyNumberFormat="1" applyFont="1" applyFill="1" applyBorder="1" applyAlignment="1">
      <alignment horizontal="right" vertical="center" wrapText="1"/>
    </xf>
    <xf numFmtId="2" fontId="8" fillId="0" borderId="6" xfId="2" applyNumberFormat="1" applyFont="1" applyBorder="1"/>
    <xf numFmtId="2" fontId="8" fillId="0" borderId="25" xfId="2" applyNumberFormat="1" applyFont="1" applyBorder="1"/>
    <xf numFmtId="2" fontId="9" fillId="4" borderId="4" xfId="0" applyNumberFormat="1" applyFont="1" applyFill="1" applyBorder="1"/>
    <xf numFmtId="2" fontId="8" fillId="0" borderId="16" xfId="0" applyNumberFormat="1" applyFont="1" applyBorder="1"/>
    <xf numFmtId="2" fontId="8" fillId="2" borderId="16" xfId="0" applyNumberFormat="1" applyFont="1" applyFill="1" applyBorder="1"/>
    <xf numFmtId="2" fontId="8" fillId="2" borderId="18" xfId="0" applyNumberFormat="1" applyFont="1" applyFill="1" applyBorder="1"/>
    <xf numFmtId="2" fontId="9" fillId="4" borderId="63" xfId="0" applyNumberFormat="1" applyFont="1" applyFill="1" applyBorder="1"/>
    <xf numFmtId="2" fontId="8" fillId="0" borderId="16" xfId="2" applyNumberFormat="1" applyFont="1" applyBorder="1"/>
    <xf numFmtId="10" fontId="8" fillId="2" borderId="78" xfId="4" applyNumberFormat="1" applyFont="1" applyFill="1" applyBorder="1"/>
    <xf numFmtId="10" fontId="8" fillId="0" borderId="78" xfId="2" applyNumberFormat="1" applyFont="1" applyBorder="1"/>
    <xf numFmtId="10" fontId="8" fillId="0" borderId="78" xfId="4" applyNumberFormat="1" applyFont="1" applyFill="1" applyBorder="1"/>
    <xf numFmtId="171" fontId="8" fillId="2" borderId="28" xfId="4" applyNumberFormat="1" applyFont="1" applyFill="1" applyBorder="1"/>
    <xf numFmtId="2" fontId="8" fillId="0" borderId="8" xfId="2" applyNumberFormat="1" applyFont="1" applyBorder="1"/>
    <xf numFmtId="10" fontId="8" fillId="0" borderId="29" xfId="4" applyNumberFormat="1" applyFont="1" applyFill="1" applyBorder="1"/>
    <xf numFmtId="10" fontId="8" fillId="0" borderId="28" xfId="4" applyNumberFormat="1" applyFont="1" applyFill="1" applyBorder="1"/>
    <xf numFmtId="172" fontId="0" fillId="0" borderId="0" xfId="0" applyNumberFormat="1" applyAlignment="1">
      <alignment horizontal="left" indent="1"/>
    </xf>
    <xf numFmtId="173" fontId="0" fillId="0" borderId="0" xfId="0" applyNumberFormat="1"/>
    <xf numFmtId="0" fontId="5" fillId="0" borderId="0" xfId="0" applyFont="1" applyAlignment="1">
      <alignment horizontal="left"/>
    </xf>
    <xf numFmtId="174" fontId="0" fillId="0" borderId="0" xfId="0" applyNumberFormat="1"/>
    <xf numFmtId="43" fontId="8" fillId="0" borderId="34" xfId="2" applyFont="1" applyFill="1" applyBorder="1" applyAlignment="1">
      <alignment horizontal="left" indent="2"/>
    </xf>
    <xf numFmtId="43" fontId="8" fillId="0" borderId="67" xfId="2" applyFont="1" applyFill="1" applyBorder="1" applyAlignment="1">
      <alignment horizontal="left" indent="2"/>
    </xf>
    <xf numFmtId="43" fontId="8" fillId="0" borderId="32" xfId="2" applyFont="1" applyFill="1" applyBorder="1" applyAlignment="1">
      <alignment horizontal="left" indent="2"/>
    </xf>
    <xf numFmtId="43" fontId="8" fillId="0" borderId="6" xfId="2" applyFont="1" applyFill="1" applyBorder="1"/>
    <xf numFmtId="43" fontId="8" fillId="0" borderId="9" xfId="2" applyFont="1" applyFill="1" applyBorder="1"/>
    <xf numFmtId="43" fontId="8" fillId="0" borderId="17" xfId="2" applyFont="1" applyFill="1" applyBorder="1"/>
    <xf numFmtId="10" fontId="8" fillId="0" borderId="2" xfId="4" applyNumberFormat="1" applyFont="1" applyFill="1" applyBorder="1"/>
    <xf numFmtId="43" fontId="8" fillId="0" borderId="86" xfId="2" applyFont="1" applyFill="1" applyBorder="1"/>
    <xf numFmtId="10" fontId="8" fillId="0" borderId="86" xfId="4" applyNumberFormat="1" applyFont="1" applyFill="1" applyBorder="1"/>
    <xf numFmtId="0" fontId="9" fillId="6" borderId="60" xfId="0" applyFont="1" applyFill="1" applyBorder="1" applyAlignment="1">
      <alignment horizontal="center" vertical="center"/>
    </xf>
    <xf numFmtId="0" fontId="5" fillId="6" borderId="2" xfId="0" applyFont="1" applyFill="1" applyBorder="1" applyAlignment="1">
      <alignment horizontal="center"/>
    </xf>
    <xf numFmtId="0" fontId="5" fillId="6" borderId="3" xfId="0" applyFont="1" applyFill="1" applyBorder="1" applyAlignment="1">
      <alignment horizontal="center"/>
    </xf>
    <xf numFmtId="0" fontId="5" fillId="6" borderId="71" xfId="0" applyFont="1" applyFill="1" applyBorder="1" applyAlignment="1">
      <alignment horizontal="center"/>
    </xf>
    <xf numFmtId="0" fontId="5" fillId="6" borderId="26" xfId="0" applyFont="1" applyFill="1" applyBorder="1" applyAlignment="1">
      <alignment horizontal="center"/>
    </xf>
    <xf numFmtId="43" fontId="16" fillId="3" borderId="22" xfId="2" applyFont="1" applyFill="1" applyBorder="1"/>
    <xf numFmtId="43" fontId="16" fillId="2" borderId="8" xfId="2" applyFont="1" applyFill="1" applyBorder="1"/>
    <xf numFmtId="43" fontId="15" fillId="0" borderId="8" xfId="2" applyFont="1" applyBorder="1"/>
    <xf numFmtId="43" fontId="15" fillId="0" borderId="10" xfId="2" applyFont="1" applyBorder="1"/>
    <xf numFmtId="43" fontId="9" fillId="3" borderId="5" xfId="2" applyFont="1" applyFill="1" applyBorder="1"/>
    <xf numFmtId="43" fontId="9" fillId="3" borderId="24" xfId="2" applyFont="1" applyFill="1" applyBorder="1"/>
    <xf numFmtId="49" fontId="16" fillId="2" borderId="83" xfId="1" applyNumberFormat="1" applyFont="1" applyFill="1" applyBorder="1"/>
    <xf numFmtId="49" fontId="15" fillId="0" borderId="83" xfId="1" applyNumberFormat="1" applyFont="1" applyBorder="1"/>
    <xf numFmtId="49" fontId="2" fillId="2" borderId="79" xfId="1" applyNumberFormat="1" applyFont="1" applyFill="1" applyBorder="1"/>
    <xf numFmtId="0" fontId="8" fillId="0" borderId="80" xfId="0" applyFont="1" applyBorder="1" applyAlignment="1">
      <alignment horizontal="center" vertical="center" wrapText="1"/>
    </xf>
    <xf numFmtId="0" fontId="8" fillId="0" borderId="88" xfId="0" applyFont="1" applyBorder="1"/>
    <xf numFmtId="43" fontId="8" fillId="0" borderId="82" xfId="2" applyFont="1" applyFill="1" applyBorder="1" applyAlignment="1">
      <alignment horizontal="left" indent="2"/>
    </xf>
    <xf numFmtId="43" fontId="8" fillId="0" borderId="85" xfId="2" applyFont="1" applyFill="1" applyBorder="1" applyAlignment="1">
      <alignment horizontal="left" indent="2"/>
    </xf>
    <xf numFmtId="10" fontId="8" fillId="0" borderId="89" xfId="4" applyNumberFormat="1" applyFont="1" applyBorder="1" applyAlignment="1">
      <alignment horizontal="center" vertical="center" wrapText="1"/>
    </xf>
    <xf numFmtId="10" fontId="8" fillId="0" borderId="87" xfId="4" applyNumberFormat="1" applyFont="1" applyBorder="1" applyAlignment="1">
      <alignment horizontal="center" vertical="center" wrapText="1"/>
    </xf>
    <xf numFmtId="43" fontId="9" fillId="3" borderId="2" xfId="2" applyFont="1" applyFill="1" applyBorder="1" applyAlignment="1">
      <alignment horizontal="center" vertical="center" wrapText="1"/>
    </xf>
    <xf numFmtId="10" fontId="9" fillId="3" borderId="29" xfId="4" applyNumberFormat="1" applyFont="1" applyFill="1" applyBorder="1" applyAlignment="1">
      <alignment horizontal="right" vertical="center" wrapText="1"/>
    </xf>
    <xf numFmtId="10" fontId="9" fillId="3" borderId="2" xfId="4" applyNumberFormat="1" applyFont="1" applyFill="1" applyBorder="1" applyAlignment="1">
      <alignment horizontal="right" vertical="center" wrapText="1"/>
    </xf>
    <xf numFmtId="0" fontId="9" fillId="6" borderId="51" xfId="0" applyFont="1" applyFill="1" applyBorder="1" applyAlignment="1">
      <alignment horizontal="left" vertical="center"/>
    </xf>
    <xf numFmtId="43" fontId="9" fillId="6" borderId="60" xfId="2" applyFont="1" applyFill="1" applyBorder="1" applyAlignment="1">
      <alignment horizontal="left" vertical="center"/>
    </xf>
    <xf numFmtId="43" fontId="9" fillId="6" borderId="49" xfId="2" applyFont="1" applyFill="1" applyBorder="1" applyAlignment="1">
      <alignment horizontal="center" vertical="center" wrapText="1"/>
    </xf>
    <xf numFmtId="10" fontId="9" fillId="6" borderId="50" xfId="4" applyNumberFormat="1" applyFont="1" applyFill="1" applyBorder="1" applyAlignment="1">
      <alignment horizontal="right" vertical="center" wrapText="1"/>
    </xf>
    <xf numFmtId="10" fontId="9" fillId="6" borderId="51" xfId="4" applyNumberFormat="1" applyFont="1" applyFill="1" applyBorder="1" applyAlignment="1">
      <alignment horizontal="right" vertical="center" wrapText="1"/>
    </xf>
    <xf numFmtId="10" fontId="9" fillId="6" borderId="49" xfId="4" applyNumberFormat="1" applyFont="1" applyFill="1" applyBorder="1" applyAlignment="1">
      <alignment horizontal="right" vertical="center" wrapText="1"/>
    </xf>
    <xf numFmtId="10" fontId="9" fillId="3" borderId="77" xfId="0" applyNumberFormat="1" applyFont="1" applyFill="1" applyBorder="1"/>
    <xf numFmtId="10" fontId="8" fillId="0" borderId="64" xfId="4" applyNumberFormat="1" applyFont="1" applyBorder="1"/>
    <xf numFmtId="10" fontId="8" fillId="0" borderId="92" xfId="4" applyNumberFormat="1" applyFont="1" applyBorder="1"/>
    <xf numFmtId="49" fontId="15" fillId="0" borderId="0" xfId="1" applyNumberFormat="1" applyFont="1"/>
    <xf numFmtId="43" fontId="8" fillId="0" borderId="26" xfId="2" applyFont="1" applyBorder="1"/>
    <xf numFmtId="43" fontId="9" fillId="3" borderId="56" xfId="2" applyFont="1" applyFill="1" applyBorder="1" applyAlignment="1">
      <alignment horizontal="left" vertical="center"/>
    </xf>
    <xf numFmtId="10" fontId="8" fillId="0" borderId="87" xfId="4" applyNumberFormat="1" applyFont="1" applyFill="1" applyBorder="1"/>
    <xf numFmtId="170" fontId="0" fillId="0" borderId="0" xfId="2" applyNumberFormat="1" applyFont="1"/>
    <xf numFmtId="165" fontId="9" fillId="0" borderId="46" xfId="4" applyNumberFormat="1" applyFont="1" applyBorder="1"/>
    <xf numFmtId="165" fontId="9" fillId="0" borderId="44" xfId="4" applyNumberFormat="1" applyFont="1" applyBorder="1"/>
    <xf numFmtId="10" fontId="9" fillId="0" borderId="47" xfId="4" applyNumberFormat="1" applyFont="1" applyBorder="1"/>
    <xf numFmtId="165" fontId="8" fillId="0" borderId="85" xfId="4" applyNumberFormat="1" applyFont="1" applyBorder="1"/>
    <xf numFmtId="165" fontId="8" fillId="0" borderId="86" xfId="4" applyNumberFormat="1" applyFont="1" applyBorder="1"/>
    <xf numFmtId="49" fontId="2" fillId="2" borderId="21" xfId="1" applyNumberFormat="1" applyFont="1" applyFill="1" applyBorder="1"/>
    <xf numFmtId="166" fontId="8" fillId="2" borderId="12" xfId="2" applyNumberFormat="1" applyFont="1" applyFill="1" applyBorder="1"/>
    <xf numFmtId="49" fontId="16" fillId="2" borderId="37" xfId="1" applyNumberFormat="1" applyFont="1" applyFill="1" applyBorder="1"/>
    <xf numFmtId="2" fontId="8" fillId="2" borderId="37" xfId="0" applyNumberFormat="1" applyFont="1" applyFill="1" applyBorder="1"/>
    <xf numFmtId="2" fontId="8" fillId="2" borderId="27" xfId="0" applyNumberFormat="1" applyFont="1" applyFill="1" applyBorder="1"/>
    <xf numFmtId="2" fontId="8" fillId="2" borderId="79" xfId="0" applyNumberFormat="1" applyFont="1" applyFill="1" applyBorder="1"/>
    <xf numFmtId="2" fontId="8" fillId="2" borderId="83" xfId="0" applyNumberFormat="1" applyFont="1" applyFill="1" applyBorder="1"/>
    <xf numFmtId="43" fontId="8" fillId="2" borderId="79" xfId="0" applyNumberFormat="1" applyFont="1" applyFill="1" applyBorder="1"/>
    <xf numFmtId="43" fontId="8" fillId="2" borderId="83" xfId="0" applyNumberFormat="1" applyFont="1" applyFill="1" applyBorder="1"/>
    <xf numFmtId="10" fontId="8" fillId="2" borderId="27" xfId="4" applyNumberFormat="1" applyFont="1" applyFill="1" applyBorder="1"/>
    <xf numFmtId="10" fontId="8" fillId="2" borderId="83" xfId="4" applyNumberFormat="1" applyFont="1" applyFill="1" applyBorder="1"/>
    <xf numFmtId="43" fontId="8" fillId="2" borderId="8" xfId="2" applyFont="1" applyFill="1" applyBorder="1"/>
    <xf numFmtId="43" fontId="8" fillId="2" borderId="25" xfId="2" applyFont="1" applyFill="1" applyBorder="1"/>
    <xf numFmtId="43" fontId="8" fillId="2" borderId="16" xfId="2" applyFont="1" applyFill="1" applyBorder="1"/>
    <xf numFmtId="43" fontId="8" fillId="2" borderId="78" xfId="2" applyFont="1" applyFill="1" applyBorder="1"/>
    <xf numFmtId="0" fontId="7" fillId="0" borderId="0" xfId="0" applyFont="1"/>
    <xf numFmtId="10" fontId="8" fillId="0" borderId="1" xfId="4" applyNumberFormat="1" applyFont="1" applyBorder="1"/>
    <xf numFmtId="49" fontId="16" fillId="0" borderId="57" xfId="1" applyNumberFormat="1" applyFont="1" applyBorder="1"/>
    <xf numFmtId="49" fontId="16" fillId="0" borderId="89" xfId="1" applyNumberFormat="1" applyFont="1" applyBorder="1"/>
    <xf numFmtId="49" fontId="16" fillId="2" borderId="89" xfId="1" applyNumberFormat="1" applyFont="1" applyFill="1" applyBorder="1"/>
    <xf numFmtId="49" fontId="16" fillId="0" borderId="47" xfId="1" applyNumberFormat="1" applyFont="1" applyBorder="1"/>
    <xf numFmtId="49" fontId="16" fillId="0" borderId="87" xfId="1" applyNumberFormat="1" applyFont="1" applyBorder="1"/>
    <xf numFmtId="10" fontId="0" fillId="0" borderId="0" xfId="4" applyNumberFormat="1" applyFont="1"/>
    <xf numFmtId="2" fontId="8" fillId="2" borderId="79" xfId="0" applyNumberFormat="1" applyFont="1" applyFill="1" applyBorder="1" applyAlignment="1">
      <alignment horizontal="right"/>
    </xf>
    <xf numFmtId="2" fontId="8" fillId="2" borderId="83" xfId="0" applyNumberFormat="1" applyFont="1" applyFill="1" applyBorder="1" applyAlignment="1">
      <alignment horizontal="right"/>
    </xf>
    <xf numFmtId="2" fontId="8" fillId="2" borderId="89" xfId="0" applyNumberFormat="1" applyFont="1" applyFill="1" applyBorder="1" applyAlignment="1">
      <alignment horizontal="right"/>
    </xf>
    <xf numFmtId="43" fontId="8" fillId="2" borderId="27" xfId="2" applyFont="1" applyFill="1" applyBorder="1" applyAlignment="1">
      <alignment horizontal="right"/>
    </xf>
    <xf numFmtId="43" fontId="8" fillId="2" borderId="82" xfId="2" applyFont="1" applyFill="1" applyBorder="1" applyAlignment="1">
      <alignment horizontal="right"/>
    </xf>
    <xf numFmtId="43" fontId="8" fillId="2" borderId="25" xfId="2" applyFont="1" applyFill="1" applyBorder="1" applyAlignment="1">
      <alignment horizontal="right"/>
    </xf>
    <xf numFmtId="43" fontId="8" fillId="2" borderId="0" xfId="2" applyFont="1" applyFill="1" applyBorder="1" applyAlignment="1">
      <alignment horizontal="right"/>
    </xf>
    <xf numFmtId="2" fontId="9" fillId="4" borderId="7" xfId="0" applyNumberFormat="1" applyFont="1" applyFill="1" applyBorder="1" applyAlignment="1">
      <alignment horizontal="right"/>
    </xf>
    <xf numFmtId="2" fontId="9" fillId="4" borderId="2" xfId="0" applyNumberFormat="1" applyFont="1" applyFill="1" applyBorder="1" applyAlignment="1">
      <alignment horizontal="right"/>
    </xf>
    <xf numFmtId="2" fontId="9" fillId="4" borderId="4" xfId="0" applyNumberFormat="1" applyFont="1" applyFill="1" applyBorder="1" applyAlignment="1">
      <alignment horizontal="right"/>
    </xf>
    <xf numFmtId="10" fontId="9" fillId="4" borderId="29" xfId="4" applyNumberFormat="1" applyFont="1" applyFill="1" applyBorder="1" applyAlignment="1">
      <alignment horizontal="right"/>
    </xf>
    <xf numFmtId="2" fontId="8" fillId="0" borderId="6" xfId="0" applyNumberFormat="1" applyFont="1" applyBorder="1" applyAlignment="1">
      <alignment horizontal="right"/>
    </xf>
    <xf numFmtId="2" fontId="8" fillId="0" borderId="25" xfId="0" applyNumberFormat="1" applyFont="1" applyBorder="1" applyAlignment="1">
      <alignment horizontal="right"/>
    </xf>
    <xf numFmtId="2" fontId="8" fillId="0" borderId="16" xfId="0" applyNumberFormat="1" applyFont="1" applyBorder="1" applyAlignment="1">
      <alignment horizontal="right"/>
    </xf>
    <xf numFmtId="10" fontId="8" fillId="0" borderId="78" xfId="4" applyNumberFormat="1" applyFont="1" applyBorder="1" applyAlignment="1">
      <alignment horizontal="right"/>
    </xf>
    <xf numFmtId="2" fontId="8" fillId="2" borderId="6" xfId="0" applyNumberFormat="1" applyFont="1" applyFill="1" applyBorder="1" applyAlignment="1">
      <alignment horizontal="right"/>
    </xf>
    <xf numFmtId="2" fontId="8" fillId="2" borderId="25" xfId="0" applyNumberFormat="1" applyFont="1" applyFill="1" applyBorder="1" applyAlignment="1">
      <alignment horizontal="right"/>
    </xf>
    <xf numFmtId="2" fontId="8" fillId="2" borderId="16" xfId="0" applyNumberFormat="1" applyFont="1" applyFill="1" applyBorder="1" applyAlignment="1">
      <alignment horizontal="right"/>
    </xf>
    <xf numFmtId="10" fontId="8" fillId="2" borderId="78" xfId="4" applyNumberFormat="1" applyFont="1" applyFill="1" applyBorder="1" applyAlignment="1">
      <alignment horizontal="right"/>
    </xf>
    <xf numFmtId="2" fontId="8" fillId="2" borderId="13" xfId="0" applyNumberFormat="1" applyFont="1" applyFill="1" applyBorder="1" applyAlignment="1">
      <alignment horizontal="right"/>
    </xf>
    <xf numFmtId="2" fontId="8" fillId="2" borderId="14" xfId="0" applyNumberFormat="1" applyFont="1" applyFill="1" applyBorder="1" applyAlignment="1">
      <alignment horizontal="right"/>
    </xf>
    <xf numFmtId="2" fontId="8" fillId="2" borderId="18" xfId="0" applyNumberFormat="1" applyFont="1" applyFill="1" applyBorder="1" applyAlignment="1">
      <alignment horizontal="right"/>
    </xf>
    <xf numFmtId="10" fontId="8" fillId="2" borderId="28" xfId="4" applyNumberFormat="1" applyFont="1" applyFill="1" applyBorder="1" applyAlignment="1">
      <alignment horizontal="right"/>
    </xf>
    <xf numFmtId="2" fontId="9" fillId="4" borderId="55" xfId="0" applyNumberFormat="1" applyFont="1" applyFill="1" applyBorder="1" applyAlignment="1">
      <alignment horizontal="right"/>
    </xf>
    <xf numFmtId="2" fontId="9" fillId="4" borderId="56" xfId="0" applyNumberFormat="1" applyFont="1" applyFill="1" applyBorder="1" applyAlignment="1">
      <alignment horizontal="right"/>
    </xf>
    <xf numFmtId="2" fontId="9" fillId="4" borderId="63" xfId="0" applyNumberFormat="1" applyFont="1" applyFill="1" applyBorder="1" applyAlignment="1">
      <alignment horizontal="right"/>
    </xf>
    <xf numFmtId="10" fontId="9" fillId="4" borderId="57" xfId="4" applyNumberFormat="1" applyFont="1" applyFill="1" applyBorder="1" applyAlignment="1">
      <alignment horizontal="right"/>
    </xf>
    <xf numFmtId="10" fontId="9" fillId="4" borderId="56" xfId="4" applyNumberFormat="1" applyFont="1" applyFill="1" applyBorder="1" applyAlignment="1">
      <alignment horizontal="right"/>
    </xf>
    <xf numFmtId="10" fontId="9" fillId="4" borderId="52" xfId="4" applyNumberFormat="1" applyFont="1" applyFill="1" applyBorder="1" applyAlignment="1">
      <alignment horizontal="right"/>
    </xf>
    <xf numFmtId="10" fontId="8" fillId="0" borderId="25" xfId="4" applyNumberFormat="1" applyFont="1" applyBorder="1" applyAlignment="1">
      <alignment horizontal="right"/>
    </xf>
    <xf numFmtId="10" fontId="8" fillId="0" borderId="0" xfId="4" applyNumberFormat="1" applyFont="1" applyBorder="1" applyAlignment="1">
      <alignment horizontal="right"/>
    </xf>
    <xf numFmtId="10" fontId="8" fillId="2" borderId="25" xfId="4" applyNumberFormat="1" applyFont="1" applyFill="1" applyBorder="1" applyAlignment="1">
      <alignment horizontal="right"/>
    </xf>
    <xf numFmtId="10" fontId="8" fillId="2" borderId="0" xfId="4" applyNumberFormat="1" applyFont="1" applyFill="1" applyBorder="1" applyAlignment="1">
      <alignment horizontal="right"/>
    </xf>
    <xf numFmtId="10" fontId="8" fillId="2" borderId="14" xfId="4" applyNumberFormat="1" applyFont="1" applyFill="1" applyBorder="1" applyAlignment="1">
      <alignment horizontal="right"/>
    </xf>
    <xf numFmtId="10" fontId="8" fillId="2" borderId="11" xfId="4" applyNumberFormat="1" applyFont="1" applyFill="1" applyBorder="1" applyAlignment="1">
      <alignment horizontal="right"/>
    </xf>
    <xf numFmtId="165" fontId="9" fillId="4" borderId="4" xfId="4" applyNumberFormat="1" applyFont="1" applyFill="1" applyBorder="1"/>
    <xf numFmtId="165" fontId="9" fillId="4" borderId="1" xfId="4" applyNumberFormat="1" applyFont="1" applyFill="1" applyBorder="1"/>
    <xf numFmtId="165" fontId="9" fillId="4" borderId="71" xfId="4" applyNumberFormat="1" applyFont="1" applyFill="1" applyBorder="1"/>
    <xf numFmtId="10" fontId="8" fillId="2" borderId="27" xfId="4" applyNumberFormat="1" applyFont="1" applyFill="1" applyBorder="1" applyAlignment="1">
      <alignment horizontal="right"/>
    </xf>
    <xf numFmtId="0" fontId="0" fillId="0" borderId="16" xfId="0" applyBorder="1"/>
    <xf numFmtId="0" fontId="0" fillId="0" borderId="78" xfId="0" applyBorder="1"/>
    <xf numFmtId="43" fontId="8" fillId="4" borderId="27" xfId="2" applyFont="1" applyFill="1" applyBorder="1" applyAlignment="1">
      <alignment horizontal="right"/>
    </xf>
    <xf numFmtId="43" fontId="8" fillId="4" borderId="37" xfId="2" applyFont="1" applyFill="1" applyBorder="1" applyAlignment="1">
      <alignment horizontal="right"/>
    </xf>
    <xf numFmtId="43" fontId="8" fillId="4" borderId="89" xfId="2" applyFont="1" applyFill="1" applyBorder="1" applyAlignment="1">
      <alignment horizontal="center"/>
    </xf>
    <xf numFmtId="43" fontId="8" fillId="0" borderId="79" xfId="2" applyFont="1" applyBorder="1" applyAlignment="1">
      <alignment horizontal="right" indent="2"/>
    </xf>
    <xf numFmtId="43" fontId="8" fillId="0" borderId="27" xfId="2" applyFont="1" applyBorder="1" applyAlignment="1">
      <alignment horizontal="right" indent="2"/>
    </xf>
    <xf numFmtId="43" fontId="8" fillId="0" borderId="79" xfId="2" applyFont="1" applyBorder="1" applyAlignment="1">
      <alignment horizontal="right"/>
    </xf>
    <xf numFmtId="43" fontId="8" fillId="0" borderId="27" xfId="2" applyFont="1" applyBorder="1" applyAlignment="1">
      <alignment horizontal="right"/>
    </xf>
    <xf numFmtId="175" fontId="0" fillId="0" borderId="0" xfId="0" applyNumberFormat="1"/>
    <xf numFmtId="176" fontId="0" fillId="0" borderId="0" xfId="0" applyNumberFormat="1"/>
    <xf numFmtId="178" fontId="0" fillId="0" borderId="0" xfId="0" applyNumberFormat="1"/>
    <xf numFmtId="179" fontId="0" fillId="0" borderId="0" xfId="0" applyNumberFormat="1"/>
    <xf numFmtId="180" fontId="0" fillId="0" borderId="0" xfId="0" applyNumberFormat="1"/>
    <xf numFmtId="177" fontId="0" fillId="0" borderId="0" xfId="0" applyNumberFormat="1"/>
    <xf numFmtId="10" fontId="9" fillId="2" borderId="10" xfId="4" applyNumberFormat="1" applyFont="1" applyFill="1" applyBorder="1"/>
    <xf numFmtId="49" fontId="9" fillId="6" borderId="23" xfId="0" applyNumberFormat="1" applyFont="1" applyFill="1" applyBorder="1" applyAlignment="1">
      <alignment horizontal="center" vertical="center" wrapText="1"/>
    </xf>
    <xf numFmtId="49" fontId="9" fillId="6" borderId="24" xfId="0" applyNumberFormat="1" applyFont="1" applyFill="1" applyBorder="1" applyAlignment="1">
      <alignment horizontal="center" vertical="center" wrapText="1"/>
    </xf>
    <xf numFmtId="49" fontId="9" fillId="6" borderId="5" xfId="0" applyNumberFormat="1" applyFont="1" applyFill="1" applyBorder="1" applyAlignment="1">
      <alignment horizontal="center" vertical="center" wrapText="1"/>
    </xf>
    <xf numFmtId="49" fontId="9" fillId="6" borderId="66" xfId="0" applyNumberFormat="1" applyFont="1" applyFill="1" applyBorder="1" applyAlignment="1">
      <alignment horizontal="center" vertical="center" wrapText="1"/>
    </xf>
    <xf numFmtId="10" fontId="8" fillId="0" borderId="11" xfId="4" applyNumberFormat="1" applyFont="1" applyBorder="1"/>
    <xf numFmtId="43" fontId="16" fillId="3" borderId="74" xfId="2" applyFont="1" applyFill="1" applyBorder="1"/>
    <xf numFmtId="43" fontId="16" fillId="2" borderId="16" xfId="2" applyFont="1" applyFill="1" applyBorder="1"/>
    <xf numFmtId="43" fontId="15" fillId="0" borderId="16" xfId="2" applyFont="1" applyBorder="1"/>
    <xf numFmtId="43" fontId="15" fillId="0" borderId="18" xfId="2" applyFont="1" applyBorder="1"/>
    <xf numFmtId="0" fontId="9" fillId="0" borderId="0" xfId="0" applyFont="1"/>
    <xf numFmtId="43" fontId="9" fillId="0" borderId="0" xfId="2" applyFont="1" applyFill="1" applyBorder="1"/>
    <xf numFmtId="10" fontId="9" fillId="0" borderId="0" xfId="4" applyNumberFormat="1" applyFont="1" applyFill="1" applyBorder="1"/>
    <xf numFmtId="43" fontId="0" fillId="0" borderId="0" xfId="0" applyNumberFormat="1" applyAlignment="1">
      <alignment horizontal="left" indent="2"/>
    </xf>
    <xf numFmtId="164" fontId="5" fillId="0" borderId="0" xfId="0" applyNumberFormat="1" applyFont="1" applyAlignment="1">
      <alignment horizontal="left" indent="1"/>
    </xf>
    <xf numFmtId="43" fontId="5" fillId="0" borderId="0" xfId="0" applyNumberFormat="1" applyFont="1" applyAlignment="1">
      <alignment horizontal="left" indent="1"/>
    </xf>
    <xf numFmtId="43" fontId="0" fillId="0" borderId="0" xfId="2" applyFont="1" applyAlignment="1">
      <alignment horizontal="left" indent="1"/>
    </xf>
    <xf numFmtId="43" fontId="9" fillId="4" borderId="4" xfId="2" applyFont="1" applyFill="1" applyBorder="1"/>
    <xf numFmtId="43" fontId="8" fillId="0" borderId="81" xfId="2" applyFont="1" applyBorder="1"/>
    <xf numFmtId="10" fontId="9" fillId="3" borderId="48" xfId="0" applyNumberFormat="1" applyFont="1" applyFill="1" applyBorder="1"/>
    <xf numFmtId="10" fontId="9" fillId="3" borderId="85" xfId="0" applyNumberFormat="1" applyFont="1" applyFill="1" applyBorder="1"/>
    <xf numFmtId="10" fontId="8" fillId="0" borderId="55" xfId="4" applyNumberFormat="1" applyFont="1" applyBorder="1"/>
    <xf numFmtId="10" fontId="8" fillId="0" borderId="7" xfId="4" applyNumberFormat="1" applyFont="1" applyBorder="1"/>
    <xf numFmtId="10" fontId="8" fillId="0" borderId="37" xfId="4" applyNumberFormat="1" applyFont="1" applyBorder="1"/>
    <xf numFmtId="10" fontId="8" fillId="0" borderId="46" xfId="4" applyNumberFormat="1" applyFont="1" applyBorder="1"/>
    <xf numFmtId="10" fontId="9" fillId="4" borderId="55" xfId="4" applyNumberFormat="1" applyFont="1" applyFill="1" applyBorder="1"/>
    <xf numFmtId="10" fontId="8" fillId="0" borderId="6" xfId="4" applyNumberFormat="1" applyFont="1" applyBorder="1"/>
    <xf numFmtId="10" fontId="8" fillId="2" borderId="13" xfId="4" applyNumberFormat="1" applyFont="1" applyFill="1" applyBorder="1"/>
    <xf numFmtId="165" fontId="9" fillId="0" borderId="13" xfId="4" applyNumberFormat="1" applyFont="1" applyBorder="1"/>
    <xf numFmtId="165" fontId="9" fillId="0" borderId="14" xfId="4" applyNumberFormat="1" applyFont="1" applyBorder="1"/>
    <xf numFmtId="10" fontId="9" fillId="0" borderId="28" xfId="4" applyNumberFormat="1" applyFont="1" applyBorder="1"/>
    <xf numFmtId="166" fontId="8" fillId="2" borderId="77" xfId="2" applyNumberFormat="1" applyFont="1" applyFill="1" applyBorder="1"/>
    <xf numFmtId="166" fontId="8" fillId="2" borderId="13" xfId="2" applyNumberFormat="1" applyFont="1" applyFill="1" applyBorder="1"/>
    <xf numFmtId="43" fontId="8" fillId="2" borderId="13" xfId="2" applyFont="1" applyFill="1" applyBorder="1" applyAlignment="1">
      <alignment horizontal="right"/>
    </xf>
    <xf numFmtId="43" fontId="8" fillId="2" borderId="14" xfId="2" applyFont="1" applyFill="1" applyBorder="1" applyAlignment="1">
      <alignment horizontal="right"/>
    </xf>
    <xf numFmtId="43" fontId="8" fillId="2" borderId="18" xfId="2" applyFont="1" applyFill="1" applyBorder="1" applyAlignment="1">
      <alignment horizontal="right"/>
    </xf>
    <xf numFmtId="43" fontId="9" fillId="4" borderId="55" xfId="2" applyFont="1" applyFill="1" applyBorder="1" applyAlignment="1">
      <alignment horizontal="right"/>
    </xf>
    <xf numFmtId="43" fontId="9" fillId="4" borderId="56" xfId="2" applyFont="1" applyFill="1" applyBorder="1" applyAlignment="1">
      <alignment horizontal="right"/>
    </xf>
    <xf numFmtId="43" fontId="9" fillId="4" borderId="63" xfId="2" applyFont="1" applyFill="1" applyBorder="1" applyAlignment="1">
      <alignment horizontal="right"/>
    </xf>
    <xf numFmtId="43" fontId="8" fillId="0" borderId="4" xfId="2" applyFont="1" applyBorder="1"/>
    <xf numFmtId="43" fontId="9" fillId="4" borderId="7" xfId="2" applyFont="1" applyFill="1" applyBorder="1"/>
    <xf numFmtId="43" fontId="9" fillId="4" borderId="2" xfId="2" applyFont="1" applyFill="1" applyBorder="1"/>
    <xf numFmtId="43" fontId="8" fillId="0" borderId="5" xfId="2" applyFont="1" applyBorder="1"/>
    <xf numFmtId="43" fontId="8" fillId="0" borderId="24" xfId="2" applyFont="1" applyBorder="1"/>
    <xf numFmtId="10" fontId="8" fillId="0" borderId="66" xfId="4" applyNumberFormat="1" applyFont="1" applyBorder="1"/>
    <xf numFmtId="43" fontId="8" fillId="0" borderId="53" xfId="2" applyFont="1" applyBorder="1" applyAlignment="1">
      <alignment horizontal="left" indent="2"/>
    </xf>
    <xf numFmtId="43" fontId="8" fillId="0" borderId="3" xfId="2" applyFont="1" applyBorder="1" applyAlignment="1">
      <alignment horizontal="left" indent="2"/>
    </xf>
    <xf numFmtId="43" fontId="9" fillId="2" borderId="83" xfId="2" applyFont="1" applyFill="1" applyBorder="1" applyAlignment="1">
      <alignment horizontal="left" indent="2"/>
    </xf>
    <xf numFmtId="43" fontId="9" fillId="3" borderId="63" xfId="2" applyFont="1" applyFill="1" applyBorder="1" applyAlignment="1">
      <alignment horizontal="left" vertical="center"/>
    </xf>
    <xf numFmtId="43" fontId="9" fillId="0" borderId="26" xfId="2" applyFont="1" applyBorder="1"/>
    <xf numFmtId="43" fontId="9" fillId="0" borderId="83" xfId="2" applyFont="1" applyBorder="1"/>
    <xf numFmtId="165" fontId="0" fillId="0" borderId="0" xfId="4" applyNumberFormat="1" applyFont="1"/>
    <xf numFmtId="10" fontId="9" fillId="3" borderId="5" xfId="4" applyNumberFormat="1" applyFont="1" applyFill="1" applyBorder="1"/>
    <xf numFmtId="10" fontId="9" fillId="2" borderId="6" xfId="4" applyNumberFormat="1" applyFont="1" applyFill="1" applyBorder="1"/>
    <xf numFmtId="10" fontId="8" fillId="0" borderId="13" xfId="4" applyNumberFormat="1" applyFont="1" applyBorder="1"/>
    <xf numFmtId="10" fontId="9" fillId="3" borderId="29" xfId="4" applyNumberFormat="1" applyFont="1" applyFill="1" applyBorder="1"/>
    <xf numFmtId="49" fontId="15" fillId="0" borderId="6" xfId="1" applyNumberFormat="1" applyFont="1" applyBorder="1"/>
    <xf numFmtId="49" fontId="15" fillId="0" borderId="78" xfId="1" applyNumberFormat="1" applyFont="1" applyBorder="1"/>
    <xf numFmtId="43" fontId="5" fillId="0" borderId="0" xfId="2" applyFont="1" applyAlignment="1">
      <alignment horizontal="left" indent="1"/>
    </xf>
    <xf numFmtId="165" fontId="8" fillId="4" borderId="55" xfId="4" applyNumberFormat="1" applyFont="1" applyFill="1" applyBorder="1"/>
    <xf numFmtId="43" fontId="9" fillId="4" borderId="58" xfId="0" applyNumberFormat="1" applyFont="1" applyFill="1" applyBorder="1"/>
    <xf numFmtId="43" fontId="9" fillId="4" borderId="57" xfId="0" applyNumberFormat="1" applyFont="1" applyFill="1" applyBorder="1"/>
    <xf numFmtId="43" fontId="9" fillId="4" borderId="63" xfId="0" applyNumberFormat="1" applyFont="1" applyFill="1" applyBorder="1"/>
    <xf numFmtId="10" fontId="8" fillId="0" borderId="77" xfId="4" applyNumberFormat="1" applyFont="1" applyBorder="1"/>
    <xf numFmtId="10" fontId="9" fillId="3" borderId="32" xfId="0" applyNumberFormat="1" applyFont="1" applyFill="1" applyBorder="1"/>
    <xf numFmtId="10" fontId="8" fillId="0" borderId="3" xfId="4" applyNumberFormat="1" applyFont="1" applyBorder="1"/>
    <xf numFmtId="10" fontId="8" fillId="2" borderId="82" xfId="4" applyNumberFormat="1" applyFont="1" applyFill="1" applyBorder="1" applyAlignment="1">
      <alignment horizontal="right"/>
    </xf>
    <xf numFmtId="10" fontId="8" fillId="0" borderId="82" xfId="4" applyNumberFormat="1" applyFont="1" applyBorder="1"/>
    <xf numFmtId="43" fontId="8" fillId="0" borderId="1" xfId="2" applyFont="1" applyBorder="1"/>
    <xf numFmtId="10" fontId="8" fillId="0" borderId="53" xfId="4" applyNumberFormat="1" applyFont="1" applyBorder="1"/>
    <xf numFmtId="10" fontId="9" fillId="3" borderId="54" xfId="0" applyNumberFormat="1" applyFont="1" applyFill="1" applyBorder="1"/>
    <xf numFmtId="10" fontId="8" fillId="0" borderId="32" xfId="4" applyNumberFormat="1" applyFont="1" applyBorder="1"/>
    <xf numFmtId="43" fontId="8" fillId="2" borderId="37" xfId="2" applyFont="1" applyFill="1" applyBorder="1" applyAlignment="1">
      <alignment horizontal="right"/>
    </xf>
    <xf numFmtId="43" fontId="8" fillId="2" borderId="6" xfId="2" applyFont="1" applyFill="1" applyBorder="1" applyAlignment="1">
      <alignment horizontal="right"/>
    </xf>
    <xf numFmtId="10" fontId="8" fillId="0" borderId="85" xfId="4" applyNumberFormat="1" applyFont="1" applyBorder="1"/>
    <xf numFmtId="10" fontId="9" fillId="4" borderId="7" xfId="4" applyNumberFormat="1" applyFont="1" applyFill="1" applyBorder="1"/>
    <xf numFmtId="10" fontId="8" fillId="2" borderId="6" xfId="4" applyNumberFormat="1" applyFont="1" applyFill="1" applyBorder="1"/>
    <xf numFmtId="165" fontId="9" fillId="3" borderId="48" xfId="0" applyNumberFormat="1" applyFont="1" applyFill="1" applyBorder="1"/>
    <xf numFmtId="165" fontId="8" fillId="2" borderId="13" xfId="4" applyNumberFormat="1" applyFont="1" applyFill="1" applyBorder="1"/>
    <xf numFmtId="43" fontId="9" fillId="3" borderId="52" xfId="2" applyFont="1" applyFill="1" applyBorder="1" applyAlignment="1">
      <alignment horizontal="left" vertical="center"/>
    </xf>
    <xf numFmtId="43" fontId="8" fillId="0" borderId="64" xfId="2" applyFont="1" applyBorder="1"/>
    <xf numFmtId="43" fontId="8" fillId="0" borderId="80" xfId="2" applyFont="1" applyFill="1" applyBorder="1"/>
    <xf numFmtId="49" fontId="15" fillId="2" borderId="47" xfId="1" applyNumberFormat="1" applyFont="1" applyFill="1" applyBorder="1"/>
    <xf numFmtId="0" fontId="5" fillId="6" borderId="60" xfId="0" applyFont="1" applyFill="1" applyBorder="1" applyAlignment="1">
      <alignment horizontal="center"/>
    </xf>
    <xf numFmtId="0" fontId="5" fillId="0" borderId="61" xfId="0" applyFont="1" applyBorder="1" applyAlignment="1">
      <alignment horizontal="center"/>
    </xf>
    <xf numFmtId="0" fontId="0" fillId="0" borderId="61" xfId="0" applyBorder="1"/>
    <xf numFmtId="0" fontId="0" fillId="0" borderId="62" xfId="0" applyBorder="1"/>
    <xf numFmtId="0" fontId="9" fillId="6" borderId="22" xfId="0" applyFont="1" applyFill="1" applyBorder="1" applyAlignment="1">
      <alignment horizontal="center" vertical="center" wrapText="1"/>
    </xf>
    <xf numFmtId="0" fontId="9" fillId="6" borderId="10" xfId="0" applyFont="1" applyFill="1" applyBorder="1" applyAlignment="1">
      <alignment horizontal="center" vertical="center" wrapText="1"/>
    </xf>
    <xf numFmtId="0" fontId="10" fillId="6" borderId="58" xfId="0" applyFont="1" applyFill="1" applyBorder="1" applyAlignment="1">
      <alignment horizontal="center"/>
    </xf>
    <xf numFmtId="0" fontId="10" fillId="6" borderId="52" xfId="0" applyFont="1" applyFill="1" applyBorder="1" applyAlignment="1">
      <alignment horizontal="center"/>
    </xf>
    <xf numFmtId="0" fontId="0" fillId="6" borderId="59" xfId="0" applyFill="1" applyBorder="1" applyAlignment="1">
      <alignment horizontal="center"/>
    </xf>
    <xf numFmtId="0" fontId="0" fillId="6" borderId="52" xfId="0" applyFill="1" applyBorder="1" applyAlignment="1">
      <alignment horizontal="center"/>
    </xf>
    <xf numFmtId="0" fontId="10" fillId="6" borderId="58" xfId="0" applyFont="1" applyFill="1" applyBorder="1" applyAlignment="1">
      <alignment horizontal="center" vertical="center"/>
    </xf>
    <xf numFmtId="0" fontId="10" fillId="6" borderId="52" xfId="0" applyFont="1" applyFill="1" applyBorder="1" applyAlignment="1">
      <alignment horizontal="center" vertical="center"/>
    </xf>
    <xf numFmtId="0" fontId="0" fillId="6" borderId="59" xfId="0" applyFill="1" applyBorder="1" applyAlignment="1">
      <alignment horizontal="center" vertical="center"/>
    </xf>
    <xf numFmtId="0" fontId="9" fillId="6" borderId="8" xfId="0" applyFont="1" applyFill="1" applyBorder="1" applyAlignment="1">
      <alignment horizontal="center" vertical="center" wrapText="1"/>
    </xf>
    <xf numFmtId="0" fontId="5" fillId="6" borderId="58" xfId="0" applyFont="1" applyFill="1" applyBorder="1" applyAlignment="1">
      <alignment horizontal="center"/>
    </xf>
    <xf numFmtId="0" fontId="5" fillId="6" borderId="52" xfId="0" applyFont="1" applyFill="1" applyBorder="1" applyAlignment="1">
      <alignment horizontal="center"/>
    </xf>
    <xf numFmtId="0" fontId="5" fillId="6" borderId="63" xfId="0" applyFont="1" applyFill="1" applyBorder="1" applyAlignment="1">
      <alignment horizontal="center"/>
    </xf>
    <xf numFmtId="0" fontId="5" fillId="6" borderId="68" xfId="0" applyFont="1" applyFill="1" applyBorder="1" applyAlignment="1">
      <alignment horizontal="center"/>
    </xf>
    <xf numFmtId="0" fontId="5" fillId="6" borderId="56" xfId="0" applyFont="1" applyFill="1" applyBorder="1" applyAlignment="1">
      <alignment horizontal="center"/>
    </xf>
    <xf numFmtId="0" fontId="5" fillId="6" borderId="81"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44"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6" borderId="57" xfId="0" applyFont="1" applyFill="1" applyBorder="1" applyAlignment="1">
      <alignment horizontal="center"/>
    </xf>
    <xf numFmtId="0" fontId="0" fillId="0" borderId="52" xfId="0" applyBorder="1"/>
    <xf numFmtId="0" fontId="0" fillId="0" borderId="59" xfId="0" applyBorder="1"/>
    <xf numFmtId="0" fontId="5" fillId="6" borderId="46"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0" fillId="6" borderId="14" xfId="0" applyFill="1" applyBorder="1" applyAlignment="1">
      <alignment horizontal="center" vertical="center"/>
    </xf>
    <xf numFmtId="0" fontId="5" fillId="6" borderId="83" xfId="0" applyFont="1" applyFill="1" applyBorder="1" applyAlignment="1">
      <alignment horizontal="center"/>
    </xf>
    <xf numFmtId="0" fontId="0" fillId="6" borderId="82" xfId="0" applyFill="1" applyBorder="1" applyAlignment="1">
      <alignment horizontal="center"/>
    </xf>
    <xf numFmtId="0" fontId="0" fillId="6" borderId="84" xfId="0" applyFill="1" applyBorder="1" applyAlignment="1">
      <alignment horizontal="center"/>
    </xf>
    <xf numFmtId="0" fontId="5" fillId="6" borderId="47" xfId="0" applyFont="1" applyFill="1" applyBorder="1" applyAlignment="1">
      <alignment horizontal="center" vertical="center" wrapText="1"/>
    </xf>
    <xf numFmtId="0" fontId="0" fillId="6" borderId="28" xfId="0" applyFill="1" applyBorder="1" applyAlignment="1">
      <alignment horizontal="center" vertical="center"/>
    </xf>
    <xf numFmtId="0" fontId="5" fillId="6" borderId="79" xfId="0" applyFont="1" applyFill="1" applyBorder="1" applyAlignment="1">
      <alignment horizontal="center"/>
    </xf>
    <xf numFmtId="0" fontId="0" fillId="6" borderId="64" xfId="0" applyFill="1" applyBorder="1" applyAlignment="1">
      <alignment horizontal="center"/>
    </xf>
    <xf numFmtId="0" fontId="5" fillId="6" borderId="64" xfId="0" applyFont="1" applyFill="1" applyBorder="1" applyAlignment="1">
      <alignment horizontal="center"/>
    </xf>
    <xf numFmtId="0" fontId="9" fillId="6" borderId="30" xfId="0" applyFont="1" applyFill="1" applyBorder="1" applyAlignment="1">
      <alignment horizontal="center" vertical="center" wrapText="1"/>
    </xf>
    <xf numFmtId="0" fontId="9" fillId="6" borderId="9"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9" fillId="6" borderId="60" xfId="0" applyFont="1" applyFill="1" applyBorder="1" applyAlignment="1">
      <alignment horizontal="center" vertical="center"/>
    </xf>
    <xf numFmtId="0" fontId="9" fillId="6" borderId="61" xfId="0" applyFont="1" applyFill="1" applyBorder="1" applyAlignment="1">
      <alignment horizontal="center" vertical="center"/>
    </xf>
    <xf numFmtId="0" fontId="9" fillId="6" borderId="62" xfId="0" applyFont="1" applyFill="1" applyBorder="1" applyAlignment="1">
      <alignment horizontal="center" vertical="center"/>
    </xf>
    <xf numFmtId="49" fontId="9" fillId="6" borderId="5" xfId="0" applyNumberFormat="1" applyFont="1" applyFill="1" applyBorder="1" applyAlignment="1">
      <alignment horizontal="center" vertical="center" wrapText="1"/>
    </xf>
    <xf numFmtId="49" fontId="9" fillId="6" borderId="13" xfId="0" applyNumberFormat="1" applyFont="1" applyFill="1" applyBorder="1" applyAlignment="1">
      <alignment horizontal="center" vertical="center" wrapText="1"/>
    </xf>
    <xf numFmtId="49" fontId="9" fillId="6" borderId="24" xfId="0" applyNumberFormat="1" applyFont="1" applyFill="1" applyBorder="1" applyAlignment="1">
      <alignment horizontal="center" vertical="center" wrapText="1"/>
    </xf>
    <xf numFmtId="49" fontId="9" fillId="6" borderId="14" xfId="0" applyNumberFormat="1" applyFont="1" applyFill="1" applyBorder="1" applyAlignment="1">
      <alignment horizontal="center" vertical="center" wrapText="1"/>
    </xf>
    <xf numFmtId="49" fontId="9" fillId="6" borderId="74" xfId="0" applyNumberFormat="1" applyFont="1" applyFill="1" applyBorder="1" applyAlignment="1">
      <alignment horizontal="center" vertical="center" wrapText="1"/>
    </xf>
    <xf numFmtId="49" fontId="9" fillId="6" borderId="18" xfId="0" applyNumberFormat="1" applyFont="1" applyFill="1" applyBorder="1" applyAlignment="1">
      <alignment horizontal="center" vertical="center" wrapText="1"/>
    </xf>
    <xf numFmtId="49" fontId="9" fillId="6" borderId="66" xfId="0" applyNumberFormat="1" applyFont="1" applyFill="1" applyBorder="1" applyAlignment="1">
      <alignment horizontal="center" vertical="center" wrapText="1"/>
    </xf>
    <xf numFmtId="49" fontId="9" fillId="6" borderId="28" xfId="0" applyNumberFormat="1" applyFont="1" applyFill="1" applyBorder="1" applyAlignment="1">
      <alignment horizontal="center" vertical="center" wrapText="1"/>
    </xf>
    <xf numFmtId="49" fontId="9" fillId="6" borderId="23" xfId="0" applyNumberFormat="1" applyFont="1" applyFill="1" applyBorder="1" applyAlignment="1">
      <alignment horizontal="center" vertical="center" wrapText="1"/>
    </xf>
    <xf numFmtId="49" fontId="9" fillId="6" borderId="15" xfId="0" applyNumberFormat="1" applyFont="1" applyFill="1" applyBorder="1" applyAlignment="1">
      <alignment horizontal="center" vertical="center" wrapText="1"/>
    </xf>
    <xf numFmtId="0" fontId="0" fillId="0" borderId="14" xfId="0" applyBorder="1" applyAlignment="1">
      <alignment horizontal="center" vertical="center" wrapText="1"/>
    </xf>
    <xf numFmtId="49" fontId="9" fillId="6" borderId="6" xfId="0" applyNumberFormat="1" applyFont="1" applyFill="1" applyBorder="1" applyAlignment="1">
      <alignment horizontal="center" vertical="center" wrapText="1"/>
    </xf>
    <xf numFmtId="49" fontId="9" fillId="6" borderId="25" xfId="0" applyNumberFormat="1" applyFont="1" applyFill="1" applyBorder="1" applyAlignment="1">
      <alignment horizontal="center" vertical="center" wrapText="1"/>
    </xf>
    <xf numFmtId="49" fontId="16" fillId="6" borderId="60" xfId="1" applyNumberFormat="1" applyFont="1" applyFill="1" applyBorder="1" applyAlignment="1">
      <alignment horizontal="center" vertical="center" wrapText="1"/>
    </xf>
    <xf numFmtId="0" fontId="0" fillId="6" borderId="61" xfId="0" applyFill="1" applyBorder="1" applyAlignment="1">
      <alignment horizontal="center" vertical="center" wrapText="1"/>
    </xf>
    <xf numFmtId="0" fontId="0" fillId="6" borderId="62" xfId="0" applyFill="1" applyBorder="1" applyAlignment="1">
      <alignment horizontal="center" vertical="center" wrapText="1"/>
    </xf>
    <xf numFmtId="49" fontId="16" fillId="6" borderId="61" xfId="1" applyNumberFormat="1" applyFont="1" applyFill="1" applyBorder="1" applyAlignment="1">
      <alignment horizontal="center" vertical="center" wrapText="1"/>
    </xf>
    <xf numFmtId="49" fontId="16" fillId="6" borderId="62" xfId="1" applyNumberFormat="1" applyFont="1" applyFill="1" applyBorder="1" applyAlignment="1">
      <alignment horizontal="center" vertical="center" wrapText="1"/>
    </xf>
    <xf numFmtId="0" fontId="9" fillId="6" borderId="19"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9" fillId="6" borderId="21" xfId="0" applyFont="1" applyFill="1" applyBorder="1" applyAlignment="1">
      <alignment horizontal="center" vertical="center" wrapText="1"/>
    </xf>
    <xf numFmtId="49" fontId="16" fillId="6" borderId="61" xfId="1" applyNumberFormat="1" applyFont="1" applyFill="1" applyBorder="1" applyAlignment="1">
      <alignment horizontal="center" wrapText="1"/>
    </xf>
    <xf numFmtId="0" fontId="0" fillId="6" borderId="61" xfId="0" applyFill="1" applyBorder="1" applyAlignment="1">
      <alignment horizontal="center" wrapText="1"/>
    </xf>
    <xf numFmtId="0" fontId="0" fillId="6" borderId="62" xfId="0" applyFill="1" applyBorder="1" applyAlignment="1">
      <alignment horizontal="center" wrapText="1"/>
    </xf>
    <xf numFmtId="49" fontId="9" fillId="6" borderId="56" xfId="0" applyNumberFormat="1" applyFont="1" applyFill="1" applyBorder="1" applyAlignment="1">
      <alignment horizontal="center" vertical="center" wrapText="1"/>
    </xf>
    <xf numFmtId="49" fontId="9" fillId="6" borderId="57" xfId="0" applyNumberFormat="1" applyFont="1" applyFill="1" applyBorder="1" applyAlignment="1">
      <alignment horizontal="center" vertical="center" wrapText="1"/>
    </xf>
    <xf numFmtId="49" fontId="9" fillId="6" borderId="17" xfId="0" applyNumberFormat="1" applyFont="1" applyFill="1" applyBorder="1" applyAlignment="1">
      <alignment horizontal="center" vertical="center" wrapText="1"/>
    </xf>
    <xf numFmtId="49" fontId="9" fillId="6" borderId="2" xfId="0" applyNumberFormat="1" applyFont="1" applyFill="1" applyBorder="1" applyAlignment="1">
      <alignment horizontal="center" vertical="center" wrapText="1"/>
    </xf>
    <xf numFmtId="49" fontId="9" fillId="6" borderId="29" xfId="0" applyNumberFormat="1" applyFont="1" applyFill="1" applyBorder="1" applyAlignment="1">
      <alignment horizontal="center" vertical="center" wrapText="1"/>
    </xf>
    <xf numFmtId="0" fontId="9" fillId="6" borderId="60" xfId="0" applyFont="1" applyFill="1" applyBorder="1" applyAlignment="1">
      <alignment horizontal="center"/>
    </xf>
    <xf numFmtId="0" fontId="9" fillId="6" borderId="61" xfId="0" applyFont="1" applyFill="1" applyBorder="1" applyAlignment="1">
      <alignment horizontal="center"/>
    </xf>
    <xf numFmtId="0" fontId="9" fillId="6" borderId="62" xfId="0" applyFont="1" applyFill="1" applyBorder="1" applyAlignment="1">
      <alignment horizontal="center"/>
    </xf>
    <xf numFmtId="0" fontId="0" fillId="6" borderId="18" xfId="0" applyFill="1" applyBorder="1" applyAlignment="1">
      <alignment horizontal="center" vertical="center" wrapText="1"/>
    </xf>
    <xf numFmtId="0" fontId="9" fillId="6" borderId="66" xfId="0" applyFont="1" applyFill="1" applyBorder="1" applyAlignment="1">
      <alignment horizontal="center" vertical="center" wrapText="1"/>
    </xf>
    <xf numFmtId="0" fontId="9" fillId="6" borderId="22" xfId="0" applyFont="1" applyFill="1" applyBorder="1" applyAlignment="1">
      <alignment horizontal="center" vertical="center"/>
    </xf>
    <xf numFmtId="0" fontId="9" fillId="6" borderId="30" xfId="0" applyFont="1" applyFill="1" applyBorder="1" applyAlignment="1">
      <alignment horizontal="center" vertical="center"/>
    </xf>
    <xf numFmtId="0" fontId="9" fillId="6" borderId="8" xfId="0" applyFont="1" applyFill="1" applyBorder="1" applyAlignment="1">
      <alignment horizontal="center" vertical="center"/>
    </xf>
    <xf numFmtId="0" fontId="9" fillId="6" borderId="9" xfId="0" applyFont="1" applyFill="1" applyBorder="1" applyAlignment="1">
      <alignment horizontal="center" vertical="center"/>
    </xf>
    <xf numFmtId="0" fontId="9" fillId="6" borderId="10"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22" xfId="0" applyFont="1" applyFill="1" applyBorder="1" applyAlignment="1">
      <alignment horizontal="center"/>
    </xf>
    <xf numFmtId="0" fontId="9" fillId="6" borderId="76" xfId="0" applyFont="1" applyFill="1" applyBorder="1" applyAlignment="1">
      <alignment horizontal="center"/>
    </xf>
    <xf numFmtId="0" fontId="9" fillId="6" borderId="30" xfId="0" applyFont="1" applyFill="1" applyBorder="1" applyAlignment="1">
      <alignment horizontal="center"/>
    </xf>
    <xf numFmtId="0" fontId="0" fillId="6" borderId="14" xfId="0" applyFill="1" applyBorder="1" applyAlignment="1">
      <alignment horizontal="center" vertical="center" wrapText="1"/>
    </xf>
    <xf numFmtId="0" fontId="0" fillId="6" borderId="15" xfId="0" applyFill="1" applyBorder="1" applyAlignment="1">
      <alignment horizontal="center" vertical="center" wrapText="1"/>
    </xf>
    <xf numFmtId="0" fontId="9" fillId="6" borderId="69" xfId="0" applyFont="1" applyFill="1" applyBorder="1" applyAlignment="1">
      <alignment horizontal="center" vertical="center"/>
    </xf>
    <xf numFmtId="0" fontId="9" fillId="6" borderId="35" xfId="0" applyFont="1" applyFill="1" applyBorder="1" applyAlignment="1">
      <alignment horizontal="center" vertical="center"/>
    </xf>
    <xf numFmtId="0" fontId="0" fillId="6" borderId="36" xfId="0" applyFill="1" applyBorder="1" applyAlignment="1">
      <alignment horizontal="center" vertical="center"/>
    </xf>
    <xf numFmtId="0" fontId="5" fillId="6" borderId="59" xfId="0" applyFont="1" applyFill="1" applyBorder="1" applyAlignment="1">
      <alignment horizontal="center"/>
    </xf>
    <xf numFmtId="0" fontId="13" fillId="6" borderId="37" xfId="0" applyFont="1" applyFill="1" applyBorder="1" applyAlignment="1">
      <alignment horizontal="center" vertical="center" wrapText="1"/>
    </xf>
    <xf numFmtId="0" fontId="0" fillId="6" borderId="67" xfId="0"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39" xfId="0" applyFill="1" applyBorder="1" applyAlignment="1">
      <alignment horizontal="center" vertical="center" wrapText="1"/>
    </xf>
    <xf numFmtId="0" fontId="13" fillId="6" borderId="44" xfId="0" applyFont="1" applyFill="1" applyBorder="1" applyAlignment="1">
      <alignment horizontal="center" vertical="center" wrapText="1"/>
    </xf>
    <xf numFmtId="0" fontId="3" fillId="6" borderId="47" xfId="0" applyFont="1" applyFill="1" applyBorder="1" applyAlignment="1">
      <alignment horizontal="center" vertical="center" wrapText="1"/>
    </xf>
    <xf numFmtId="0" fontId="3" fillId="6" borderId="28" xfId="0" applyFont="1" applyFill="1" applyBorder="1" applyAlignment="1">
      <alignment horizontal="center" vertical="center" wrapText="1"/>
    </xf>
    <xf numFmtId="0" fontId="0" fillId="6" borderId="86" xfId="0"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40" xfId="0" applyFill="1" applyBorder="1" applyAlignment="1">
      <alignment horizontal="center" vertical="center" wrapText="1"/>
    </xf>
    <xf numFmtId="0" fontId="5" fillId="6" borderId="55" xfId="0" applyFont="1" applyFill="1" applyBorder="1" applyAlignment="1">
      <alignment horizontal="center"/>
    </xf>
    <xf numFmtId="0" fontId="0" fillId="6" borderId="57" xfId="0" applyFill="1" applyBorder="1" applyAlignment="1">
      <alignment horizontal="center"/>
    </xf>
    <xf numFmtId="0" fontId="5" fillId="6" borderId="52" xfId="0" applyFont="1" applyFill="1" applyBorder="1" applyAlignment="1">
      <alignment horizontal="center" vertical="center"/>
    </xf>
    <xf numFmtId="0" fontId="5" fillId="6" borderId="59" xfId="0" applyFont="1" applyFill="1" applyBorder="1" applyAlignment="1">
      <alignment horizontal="center" vertical="center"/>
    </xf>
    <xf numFmtId="0" fontId="0" fillId="6" borderId="14" xfId="0" applyFill="1" applyBorder="1" applyAlignment="1">
      <alignment horizontal="center" wrapText="1"/>
    </xf>
    <xf numFmtId="49" fontId="9" fillId="6" borderId="16" xfId="0" applyNumberFormat="1" applyFont="1" applyFill="1" applyBorder="1" applyAlignment="1">
      <alignment horizontal="center" vertical="center" wrapText="1"/>
    </xf>
    <xf numFmtId="0" fontId="0" fillId="6" borderId="18" xfId="0" applyFill="1" applyBorder="1" applyAlignment="1">
      <alignment horizontal="center" wrapText="1"/>
    </xf>
    <xf numFmtId="49" fontId="9" fillId="6" borderId="78" xfId="0" applyNumberFormat="1" applyFont="1" applyFill="1" applyBorder="1" applyAlignment="1">
      <alignment horizontal="center" vertical="center" wrapText="1"/>
    </xf>
    <xf numFmtId="0" fontId="0" fillId="6" borderId="28" xfId="0" applyFill="1" applyBorder="1" applyAlignment="1">
      <alignment horizontal="center" wrapText="1"/>
    </xf>
    <xf numFmtId="49" fontId="9" fillId="6" borderId="44" xfId="0" applyNumberFormat="1" applyFont="1" applyFill="1" applyBorder="1" applyAlignment="1">
      <alignment horizontal="center" vertical="center" wrapText="1"/>
    </xf>
    <xf numFmtId="49" fontId="9" fillId="6" borderId="92" xfId="0" applyNumberFormat="1" applyFont="1" applyFill="1" applyBorder="1" applyAlignment="1">
      <alignment horizontal="center" vertical="center" wrapText="1"/>
    </xf>
    <xf numFmtId="0" fontId="0" fillId="6" borderId="11" xfId="0" applyFill="1" applyBorder="1" applyAlignment="1">
      <alignment horizontal="center" wrapText="1"/>
    </xf>
    <xf numFmtId="0" fontId="9" fillId="6" borderId="55" xfId="0" applyFont="1" applyFill="1" applyBorder="1" applyAlignment="1">
      <alignment horizontal="center" vertical="center"/>
    </xf>
    <xf numFmtId="0" fontId="9" fillId="6" borderId="56" xfId="0" applyFont="1" applyFill="1" applyBorder="1" applyAlignment="1">
      <alignment horizontal="center" vertical="center"/>
    </xf>
    <xf numFmtId="0" fontId="9" fillId="6" borderId="57" xfId="0" applyFont="1" applyFill="1" applyBorder="1" applyAlignment="1">
      <alignment horizontal="center" vertical="center"/>
    </xf>
    <xf numFmtId="49" fontId="9" fillId="6" borderId="46" xfId="0" applyNumberFormat="1" applyFont="1" applyFill="1" applyBorder="1" applyAlignment="1">
      <alignment horizontal="center" vertical="center" wrapText="1"/>
    </xf>
    <xf numFmtId="49" fontId="9" fillId="6" borderId="75" xfId="0" applyNumberFormat="1" applyFont="1" applyFill="1" applyBorder="1" applyAlignment="1">
      <alignment horizontal="center" vertical="center" wrapText="1"/>
    </xf>
    <xf numFmtId="49" fontId="9" fillId="6" borderId="47" xfId="0" applyNumberFormat="1" applyFont="1" applyFill="1" applyBorder="1" applyAlignment="1">
      <alignment horizontal="center" vertical="center" wrapText="1"/>
    </xf>
    <xf numFmtId="0" fontId="0" fillId="6" borderId="28" xfId="0" applyFill="1" applyBorder="1" applyAlignment="1">
      <alignment horizontal="center" vertical="center" wrapText="1"/>
    </xf>
    <xf numFmtId="0" fontId="9" fillId="6" borderId="63" xfId="0" applyFont="1" applyFill="1" applyBorder="1" applyAlignment="1">
      <alignment horizontal="center" vertical="center"/>
    </xf>
    <xf numFmtId="49" fontId="9" fillId="6" borderId="81" xfId="0" applyNumberFormat="1" applyFont="1" applyFill="1" applyBorder="1" applyAlignment="1">
      <alignment horizontal="center" vertical="center" wrapText="1"/>
    </xf>
    <xf numFmtId="0" fontId="0" fillId="6" borderId="13" xfId="0" applyFill="1" applyBorder="1" applyAlignment="1">
      <alignment horizontal="center" wrapText="1"/>
    </xf>
    <xf numFmtId="0" fontId="9" fillId="6" borderId="58" xfId="0" applyFont="1" applyFill="1" applyBorder="1" applyAlignment="1">
      <alignment horizontal="center" vertical="center"/>
    </xf>
    <xf numFmtId="0" fontId="0" fillId="0" borderId="52" xfId="0" applyBorder="1" applyAlignment="1">
      <alignment horizontal="center" vertical="center"/>
    </xf>
    <xf numFmtId="0" fontId="0" fillId="0" borderId="59" xfId="0" applyBorder="1" applyAlignment="1">
      <alignment horizontal="center" vertical="center"/>
    </xf>
    <xf numFmtId="49" fontId="16" fillId="3" borderId="60" xfId="1" applyNumberFormat="1" applyFont="1" applyFill="1" applyBorder="1" applyAlignment="1">
      <alignment horizontal="center"/>
    </xf>
    <xf numFmtId="0" fontId="0" fillId="3" borderId="62" xfId="0" applyFill="1" applyBorder="1" applyAlignment="1">
      <alignment horizontal="center"/>
    </xf>
    <xf numFmtId="49" fontId="16" fillId="3" borderId="31" xfId="1" applyNumberFormat="1" applyFont="1" applyFill="1" applyBorder="1" applyAlignment="1">
      <alignment horizontal="center"/>
    </xf>
    <xf numFmtId="0" fontId="0" fillId="3" borderId="77" xfId="0" applyFill="1" applyBorder="1" applyAlignment="1">
      <alignment horizontal="center"/>
    </xf>
    <xf numFmtId="49" fontId="16" fillId="3" borderId="31" xfId="1" applyNumberFormat="1" applyFont="1" applyFill="1" applyBorder="1"/>
    <xf numFmtId="0" fontId="0" fillId="3" borderId="77" xfId="0" applyFill="1" applyBorder="1"/>
    <xf numFmtId="0" fontId="9" fillId="6" borderId="58" xfId="0" applyFont="1" applyFill="1" applyBorder="1" applyAlignment="1">
      <alignment horizontal="center" vertical="center" wrapText="1"/>
    </xf>
    <xf numFmtId="0" fontId="0" fillId="6" borderId="52" xfId="0" applyFill="1" applyBorder="1" applyAlignment="1">
      <alignment horizontal="center" vertical="center" wrapText="1"/>
    </xf>
    <xf numFmtId="0" fontId="9" fillId="6" borderId="43" xfId="0" applyFont="1" applyFill="1" applyBorder="1" applyAlignment="1">
      <alignment horizontal="center" vertical="center" wrapText="1"/>
    </xf>
    <xf numFmtId="0" fontId="0" fillId="6" borderId="64" xfId="0" applyFill="1" applyBorder="1" applyAlignment="1">
      <alignment horizontal="center" vertical="center" wrapText="1"/>
    </xf>
    <xf numFmtId="49" fontId="16" fillId="3" borderId="60" xfId="1" applyNumberFormat="1" applyFont="1" applyFill="1" applyBorder="1"/>
    <xf numFmtId="0" fontId="0" fillId="3" borderId="62" xfId="0" applyFill="1" applyBorder="1"/>
  </cellXfs>
  <cellStyles count="7">
    <cellStyle name="Millares" xfId="2" builtinId="3"/>
    <cellStyle name="Millares 2" xfId="6" xr:uid="{F621FA6B-9C40-45E7-AAFF-5763E3D85130}"/>
    <cellStyle name="Normal" xfId="0" builtinId="0"/>
    <cellStyle name="Normal 2" xfId="1" xr:uid="{00000000-0005-0000-0000-000002000000}"/>
    <cellStyle name="Normal 2 2" xfId="3" xr:uid="{00000000-0005-0000-0000-000003000000}"/>
    <cellStyle name="Normal 3" xfId="5" xr:uid="{1501E247-1FA6-4121-91DA-5B9177021C83}"/>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3130784</xdr:colOff>
      <xdr:row>1</xdr:row>
      <xdr:rowOff>19050</xdr:rowOff>
    </xdr:to>
    <xdr:pic>
      <xdr:nvPicPr>
        <xdr:cNvPr id="3" name="Imagen 2">
          <a:extLst>
            <a:ext uri="{FF2B5EF4-FFF2-40B4-BE49-F238E27FC236}">
              <a16:creationId xmlns:a16="http://schemas.microsoft.com/office/drawing/2014/main" id="{0412D26B-F220-4B3A-A3DA-7757E124D6F7}"/>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225659</xdr:colOff>
      <xdr:row>1</xdr:row>
      <xdr:rowOff>19050</xdr:rowOff>
    </xdr:to>
    <xdr:pic>
      <xdr:nvPicPr>
        <xdr:cNvPr id="3" name="Imagen 2">
          <a:extLst>
            <a:ext uri="{FF2B5EF4-FFF2-40B4-BE49-F238E27FC236}">
              <a16:creationId xmlns:a16="http://schemas.microsoft.com/office/drawing/2014/main" id="{5E9A0415-FC79-46C4-A834-BF91D9508C37}"/>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2359259</xdr:colOff>
      <xdr:row>1</xdr:row>
      <xdr:rowOff>19050</xdr:rowOff>
    </xdr:to>
    <xdr:pic>
      <xdr:nvPicPr>
        <xdr:cNvPr id="3" name="Imagen 2">
          <a:extLst>
            <a:ext uri="{FF2B5EF4-FFF2-40B4-BE49-F238E27FC236}">
              <a16:creationId xmlns:a16="http://schemas.microsoft.com/office/drawing/2014/main" id="{952A4EED-BAFC-4983-8BAE-A12445B0B663}"/>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682859</xdr:colOff>
      <xdr:row>1</xdr:row>
      <xdr:rowOff>19050</xdr:rowOff>
    </xdr:to>
    <xdr:pic>
      <xdr:nvPicPr>
        <xdr:cNvPr id="3" name="Imagen 2">
          <a:extLst>
            <a:ext uri="{FF2B5EF4-FFF2-40B4-BE49-F238E27FC236}">
              <a16:creationId xmlns:a16="http://schemas.microsoft.com/office/drawing/2014/main" id="{66377296-8D31-483A-B1BF-C4E322FCE7E6}"/>
            </a:ext>
          </a:extLst>
        </xdr:cNvPr>
        <xdr:cNvPicPr>
          <a:picLocks noChangeAspect="1"/>
        </xdr:cNvPicPr>
      </xdr:nvPicPr>
      <xdr:blipFill>
        <a:blip xmlns:r="http://schemas.openxmlformats.org/officeDocument/2006/relationships" r:embed="rId1"/>
        <a:stretch>
          <a:fillRect/>
        </a:stretch>
      </xdr:blipFill>
      <xdr:spPr>
        <a:xfrm>
          <a:off x="0" y="0"/>
          <a:ext cx="3394309" cy="8572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16109</xdr:colOff>
      <xdr:row>1</xdr:row>
      <xdr:rowOff>19050</xdr:rowOff>
    </xdr:to>
    <xdr:pic>
      <xdr:nvPicPr>
        <xdr:cNvPr id="4" name="Imagen 3">
          <a:extLst>
            <a:ext uri="{FF2B5EF4-FFF2-40B4-BE49-F238E27FC236}">
              <a16:creationId xmlns:a16="http://schemas.microsoft.com/office/drawing/2014/main" id="{D64EB899-5BDD-44B6-82C8-A2A9A0AA421A}"/>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92309</xdr:colOff>
      <xdr:row>1</xdr:row>
      <xdr:rowOff>19050</xdr:rowOff>
    </xdr:to>
    <xdr:pic>
      <xdr:nvPicPr>
        <xdr:cNvPr id="3" name="Imagen 2">
          <a:extLst>
            <a:ext uri="{FF2B5EF4-FFF2-40B4-BE49-F238E27FC236}">
              <a16:creationId xmlns:a16="http://schemas.microsoft.com/office/drawing/2014/main" id="{652FC0C1-6CBC-42C1-A0DA-E1CD0D423ACC}"/>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2892659</xdr:colOff>
      <xdr:row>1</xdr:row>
      <xdr:rowOff>19050</xdr:rowOff>
    </xdr:to>
    <xdr:pic>
      <xdr:nvPicPr>
        <xdr:cNvPr id="3" name="Imagen 2">
          <a:extLst>
            <a:ext uri="{FF2B5EF4-FFF2-40B4-BE49-F238E27FC236}">
              <a16:creationId xmlns:a16="http://schemas.microsoft.com/office/drawing/2014/main" id="{321969C6-53E0-4D55-89B4-0D273B039752}"/>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3178409</xdr:colOff>
      <xdr:row>1</xdr:row>
      <xdr:rowOff>19050</xdr:rowOff>
    </xdr:to>
    <xdr:pic>
      <xdr:nvPicPr>
        <xdr:cNvPr id="3" name="Imagen 2">
          <a:extLst>
            <a:ext uri="{FF2B5EF4-FFF2-40B4-BE49-F238E27FC236}">
              <a16:creationId xmlns:a16="http://schemas.microsoft.com/office/drawing/2014/main" id="{A1EC18D6-1578-4AED-8F82-7A6F0A0F340F}"/>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2987909</xdr:colOff>
      <xdr:row>1</xdr:row>
      <xdr:rowOff>19050</xdr:rowOff>
    </xdr:to>
    <xdr:pic>
      <xdr:nvPicPr>
        <xdr:cNvPr id="3" name="Imagen 2">
          <a:extLst>
            <a:ext uri="{FF2B5EF4-FFF2-40B4-BE49-F238E27FC236}">
              <a16:creationId xmlns:a16="http://schemas.microsoft.com/office/drawing/2014/main" id="{10E080AB-4F28-4393-9EA1-249F6A306081}"/>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2854559</xdr:colOff>
      <xdr:row>1</xdr:row>
      <xdr:rowOff>19050</xdr:rowOff>
    </xdr:to>
    <xdr:pic>
      <xdr:nvPicPr>
        <xdr:cNvPr id="3" name="Imagen 2">
          <a:extLst>
            <a:ext uri="{FF2B5EF4-FFF2-40B4-BE49-F238E27FC236}">
              <a16:creationId xmlns:a16="http://schemas.microsoft.com/office/drawing/2014/main" id="{100E4D6C-CEC3-42BB-A8A2-415AC0A6B705}"/>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486009</xdr:colOff>
      <xdr:row>1</xdr:row>
      <xdr:rowOff>19050</xdr:rowOff>
    </xdr:to>
    <xdr:pic>
      <xdr:nvPicPr>
        <xdr:cNvPr id="3" name="Imagen 2">
          <a:extLst>
            <a:ext uri="{FF2B5EF4-FFF2-40B4-BE49-F238E27FC236}">
              <a16:creationId xmlns:a16="http://schemas.microsoft.com/office/drawing/2014/main" id="{57AEC667-D87E-4F83-8588-DFAE1B4308E6}"/>
            </a:ext>
          </a:extLst>
        </xdr:cNvPr>
        <xdr:cNvPicPr>
          <a:picLocks noChangeAspect="1"/>
        </xdr:cNvPicPr>
      </xdr:nvPicPr>
      <xdr:blipFill>
        <a:blip xmlns:r="http://schemas.openxmlformats.org/officeDocument/2006/relationships" r:embed="rId1"/>
        <a:stretch>
          <a:fillRect/>
        </a:stretch>
      </xdr:blipFill>
      <xdr:spPr>
        <a:xfrm>
          <a:off x="0" y="0"/>
          <a:ext cx="3387959" cy="8572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B3"/>
  <sheetViews>
    <sheetView tabSelected="1" workbookViewId="0">
      <selection activeCell="B5" sqref="B5"/>
    </sheetView>
  </sheetViews>
  <sheetFormatPr baseColWidth="10" defaultRowHeight="14.5" x14ac:dyDescent="0.35"/>
  <cols>
    <col min="1" max="1" width="3.81640625" customWidth="1"/>
    <col min="2" max="2" width="157.81640625" customWidth="1"/>
  </cols>
  <sheetData>
    <row r="1" spans="2:2" ht="66" customHeight="1" x14ac:dyDescent="0.35"/>
    <row r="3" spans="2:2" ht="203" x14ac:dyDescent="0.35">
      <c r="B3" s="13" t="s">
        <v>301</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Q348"/>
  <sheetViews>
    <sheetView zoomScaleNormal="100" workbookViewId="0">
      <selection activeCell="C37" sqref="C37:E37"/>
    </sheetView>
  </sheetViews>
  <sheetFormatPr baseColWidth="10" defaultRowHeight="14.5" x14ac:dyDescent="0.35"/>
  <cols>
    <col min="1" max="1" width="3.26953125" customWidth="1"/>
    <col min="2" max="2" width="44.1796875" customWidth="1"/>
    <col min="3" max="3" width="13.81640625" customWidth="1"/>
    <col min="4" max="4" width="13.1796875" customWidth="1"/>
    <col min="5" max="5" width="12.7265625" bestFit="1" customWidth="1"/>
    <col min="6" max="6" width="11" customWidth="1"/>
    <col min="7" max="7" width="12.54296875" customWidth="1"/>
    <col min="8" max="9" width="13.54296875" customWidth="1"/>
    <col min="10" max="10" width="9.7265625" customWidth="1"/>
    <col min="15" max="17" width="15.1796875" bestFit="1" customWidth="1"/>
  </cols>
  <sheetData>
    <row r="1" spans="2:17" ht="66" customHeight="1" x14ac:dyDescent="0.35"/>
    <row r="2" spans="2:17" ht="15" customHeight="1" x14ac:dyDescent="0.35">
      <c r="C2" s="96"/>
      <c r="D2" s="96"/>
      <c r="E2" s="96"/>
    </row>
    <row r="3" spans="2:17" x14ac:dyDescent="0.35">
      <c r="B3" s="17" t="s">
        <v>223</v>
      </c>
    </row>
    <row r="4" spans="2:17" ht="15" thickBot="1" x14ac:dyDescent="0.4">
      <c r="B4" s="5" t="s">
        <v>138</v>
      </c>
      <c r="C4" s="11"/>
      <c r="D4" s="11"/>
      <c r="E4" s="11"/>
      <c r="G4" s="87"/>
      <c r="H4" s="87"/>
      <c r="I4" s="87"/>
    </row>
    <row r="5" spans="2:17" x14ac:dyDescent="0.35">
      <c r="B5" s="947" t="s">
        <v>7</v>
      </c>
      <c r="C5" s="873" t="s">
        <v>422</v>
      </c>
      <c r="D5" s="874"/>
      <c r="E5" s="874"/>
      <c r="F5" s="867"/>
      <c r="G5" s="873">
        <v>2023</v>
      </c>
      <c r="H5" s="874"/>
      <c r="I5" s="874"/>
      <c r="J5" s="867"/>
      <c r="K5" s="873" t="s">
        <v>212</v>
      </c>
      <c r="L5" s="874"/>
      <c r="M5" s="950"/>
    </row>
    <row r="6" spans="2:17" ht="23.25" customHeight="1" x14ac:dyDescent="0.35">
      <c r="B6" s="948"/>
      <c r="C6" s="951" t="s">
        <v>97</v>
      </c>
      <c r="D6" s="953" t="s">
        <v>98</v>
      </c>
      <c r="E6" s="955" t="s">
        <v>154</v>
      </c>
      <c r="F6" s="956" t="s">
        <v>157</v>
      </c>
      <c r="G6" s="951" t="s">
        <v>99</v>
      </c>
      <c r="H6" s="953" t="s">
        <v>100</v>
      </c>
      <c r="I6" s="955" t="s">
        <v>155</v>
      </c>
      <c r="J6" s="956" t="s">
        <v>156</v>
      </c>
      <c r="K6" s="951" t="s">
        <v>416</v>
      </c>
      <c r="L6" s="953" t="s">
        <v>417</v>
      </c>
      <c r="M6" s="959" t="s">
        <v>418</v>
      </c>
    </row>
    <row r="7" spans="2:17" ht="22.5" customHeight="1" thickBot="1" x14ac:dyDescent="0.4">
      <c r="B7" s="949"/>
      <c r="C7" s="952"/>
      <c r="D7" s="954"/>
      <c r="E7" s="945"/>
      <c r="F7" s="957"/>
      <c r="G7" s="952"/>
      <c r="H7" s="954"/>
      <c r="I7" s="945"/>
      <c r="J7" s="957"/>
      <c r="K7" s="952"/>
      <c r="L7" s="958"/>
      <c r="M7" s="960"/>
    </row>
    <row r="8" spans="2:17" x14ac:dyDescent="0.35">
      <c r="B8" s="584" t="s">
        <v>169</v>
      </c>
      <c r="C8" s="214">
        <f>C11+C31+C37+C45</f>
        <v>489.57214999999997</v>
      </c>
      <c r="D8" s="195">
        <f>D11+D31+D37+D45</f>
        <v>506.5470089800001</v>
      </c>
      <c r="E8" s="195">
        <f>E11+E31+E37+E45</f>
        <v>464.49097106999994</v>
      </c>
      <c r="F8" s="196">
        <f t="shared" ref="F8:F15" si="0">E8/D8</f>
        <v>0.91697505430999271</v>
      </c>
      <c r="G8" s="214">
        <f>G11+G31+G37+G45</f>
        <v>487.53215</v>
      </c>
      <c r="H8" s="195">
        <f>H11+H31+H37+H45</f>
        <v>597.47725691999995</v>
      </c>
      <c r="I8" s="195">
        <f>I11+I31+I37+I45</f>
        <v>436.22389125000007</v>
      </c>
      <c r="J8" s="196">
        <f t="shared" ref="J8:J15" si="1">I8/H8</f>
        <v>0.7301096170567859</v>
      </c>
      <c r="K8" s="547">
        <f>(C8-G8)/G8</f>
        <v>4.1843394327942549E-3</v>
      </c>
      <c r="L8" s="548">
        <f t="shared" ref="L8:L15" si="2">(D8-H8)/H8</f>
        <v>-0.15219030831189459</v>
      </c>
      <c r="M8" s="196">
        <f t="shared" ref="M8:M16" si="3">(E8-I8)/I8</f>
        <v>6.4799476569246423E-2</v>
      </c>
      <c r="N8" s="3"/>
      <c r="O8" s="538"/>
      <c r="P8" s="538"/>
      <c r="Q8" s="538"/>
    </row>
    <row r="9" spans="2:17" x14ac:dyDescent="0.35">
      <c r="B9" s="580" t="s">
        <v>279</v>
      </c>
      <c r="C9" s="825">
        <f>C11+C31</f>
        <v>330.33610999999996</v>
      </c>
      <c r="D9" s="826">
        <f t="shared" ref="D9:E9" si="4">D11+D31</f>
        <v>378.83339036000007</v>
      </c>
      <c r="E9" s="571">
        <f t="shared" si="4"/>
        <v>364.88721499999997</v>
      </c>
      <c r="F9" s="581">
        <f t="shared" si="0"/>
        <v>0.96318652020945872</v>
      </c>
      <c r="G9" s="825">
        <f>G11+G31</f>
        <v>328.29611</v>
      </c>
      <c r="H9" s="826">
        <f t="shared" ref="H9:I9" si="5">H11+H31</f>
        <v>398.07765510999997</v>
      </c>
      <c r="I9" s="571">
        <f t="shared" si="5"/>
        <v>372.09703940000003</v>
      </c>
      <c r="J9" s="581">
        <f t="shared" si="1"/>
        <v>0.93473480519065866</v>
      </c>
      <c r="K9" s="582">
        <f>(C9-G9)/G9</f>
        <v>6.2139024431327062E-3</v>
      </c>
      <c r="L9" s="583">
        <f t="shared" si="2"/>
        <v>-4.8342991632329052E-2</v>
      </c>
      <c r="M9" s="581">
        <f t="shared" si="3"/>
        <v>-1.9376193940230685E-2</v>
      </c>
      <c r="N9" s="3"/>
      <c r="O9" s="3"/>
      <c r="P9" s="3"/>
      <c r="Q9" s="3"/>
    </row>
    <row r="10" spans="2:17" ht="15" thickBot="1" x14ac:dyDescent="0.4">
      <c r="B10" s="550" t="s">
        <v>280</v>
      </c>
      <c r="C10" s="575">
        <f>C37+C45</f>
        <v>159.23604</v>
      </c>
      <c r="D10" s="576">
        <f>D37+D45</f>
        <v>127.71361862000001</v>
      </c>
      <c r="E10" s="576">
        <f>E37+E45</f>
        <v>99.603756069999989</v>
      </c>
      <c r="F10" s="577">
        <f t="shared" si="0"/>
        <v>0.77989925542992955</v>
      </c>
      <c r="G10" s="575">
        <f>G37+G45</f>
        <v>159.23604</v>
      </c>
      <c r="H10" s="576">
        <f>H37+H45</f>
        <v>199.39960181000001</v>
      </c>
      <c r="I10" s="576">
        <f>I37+I45</f>
        <v>64.126851849999994</v>
      </c>
      <c r="J10" s="577">
        <f t="shared" si="1"/>
        <v>0.3215996986348244</v>
      </c>
      <c r="K10" s="804">
        <f>(C10-G10)/G10</f>
        <v>0</v>
      </c>
      <c r="L10" s="805">
        <f t="shared" si="2"/>
        <v>-0.3595091591923375</v>
      </c>
      <c r="M10" s="806">
        <f t="shared" si="3"/>
        <v>0.55323009311270277</v>
      </c>
      <c r="N10" s="3"/>
    </row>
    <row r="11" spans="2:17" x14ac:dyDescent="0.35">
      <c r="B11" s="120" t="s">
        <v>174</v>
      </c>
      <c r="C11" s="121">
        <f>C12+C13+C14+C15+C22+C23+C30</f>
        <v>330.08744999999999</v>
      </c>
      <c r="D11" s="122">
        <f>D12+D13+D14+D15+D22+D23+D30</f>
        <v>377.75503564000007</v>
      </c>
      <c r="E11" s="122">
        <f>E12+E13+E14+E15+E22+E23+E30</f>
        <v>363.83339227999994</v>
      </c>
      <c r="F11" s="366">
        <f t="shared" si="0"/>
        <v>0.96314637252574598</v>
      </c>
      <c r="G11" s="121">
        <f>G12+G13+G14+G15+G22+G23+G30</f>
        <v>328.04745000000003</v>
      </c>
      <c r="H11" s="122">
        <f>H12+H13+H14+H15+H22+H23+H30</f>
        <v>396.05420838999999</v>
      </c>
      <c r="I11" s="122">
        <f>I12+I13+I14+I15+I22+I23+I30</f>
        <v>370.30609268000001</v>
      </c>
      <c r="J11" s="366">
        <f t="shared" si="1"/>
        <v>0.93498840521183035</v>
      </c>
      <c r="K11" s="144">
        <f t="shared" ref="K11:K15" si="6">(C11-G11)/G11</f>
        <v>6.2186125818077947E-3</v>
      </c>
      <c r="L11" s="145">
        <f t="shared" si="2"/>
        <v>-4.6203707377300396E-2</v>
      </c>
      <c r="M11" s="366">
        <f t="shared" si="3"/>
        <v>-1.7479324612661582E-2</v>
      </c>
      <c r="N11" s="3"/>
    </row>
    <row r="12" spans="2:17" x14ac:dyDescent="0.35">
      <c r="B12" s="19" t="s">
        <v>57</v>
      </c>
      <c r="C12" s="44">
        <v>45.229230000000001</v>
      </c>
      <c r="D12" s="24">
        <v>45.806156999999999</v>
      </c>
      <c r="E12" s="24">
        <v>43.317415199999992</v>
      </c>
      <c r="F12" s="43">
        <f t="shared" si="0"/>
        <v>0.94566796337007697</v>
      </c>
      <c r="G12" s="44">
        <v>44.12923</v>
      </c>
      <c r="H12" s="24">
        <v>45.553648000000003</v>
      </c>
      <c r="I12" s="24">
        <v>41.546893929999989</v>
      </c>
      <c r="J12" s="43">
        <f t="shared" si="1"/>
        <v>0.91204317884705932</v>
      </c>
      <c r="K12" s="26">
        <f t="shared" si="6"/>
        <v>2.4926788888000116E-2</v>
      </c>
      <c r="L12" s="28">
        <f t="shared" si="2"/>
        <v>5.5431125955048939E-3</v>
      </c>
      <c r="M12" s="43">
        <f t="shared" si="3"/>
        <v>4.2615009270802633E-2</v>
      </c>
      <c r="N12" s="3"/>
    </row>
    <row r="13" spans="2:17" x14ac:dyDescent="0.35">
      <c r="B13" s="19" t="s">
        <v>58</v>
      </c>
      <c r="C13" s="44">
        <v>24.53642</v>
      </c>
      <c r="D13" s="125">
        <v>27.575378630000003</v>
      </c>
      <c r="E13" s="24">
        <v>24.153569479999998</v>
      </c>
      <c r="F13" s="43">
        <f t="shared" si="0"/>
        <v>0.8759107102059035</v>
      </c>
      <c r="G13" s="44">
        <v>23.83642</v>
      </c>
      <c r="H13" s="125">
        <v>24.57687</v>
      </c>
      <c r="I13" s="24">
        <v>21.978938890000006</v>
      </c>
      <c r="J13" s="43">
        <f t="shared" si="1"/>
        <v>0.89429365456219634</v>
      </c>
      <c r="K13" s="26">
        <f t="shared" si="6"/>
        <v>2.9366826058611122E-2</v>
      </c>
      <c r="L13" s="28">
        <f t="shared" si="2"/>
        <v>0.12200530946373576</v>
      </c>
      <c r="M13" s="43">
        <f t="shared" si="3"/>
        <v>9.8941564052912837E-2</v>
      </c>
      <c r="N13" s="3"/>
      <c r="O13" s="3"/>
      <c r="P13" s="3"/>
      <c r="Q13" s="3"/>
    </row>
    <row r="14" spans="2:17" x14ac:dyDescent="0.35">
      <c r="B14" s="19" t="s">
        <v>59</v>
      </c>
      <c r="C14" s="44">
        <v>0.06</v>
      </c>
      <c r="D14" s="24">
        <v>0.06</v>
      </c>
      <c r="E14" s="24">
        <v>3.3239900000000003E-2</v>
      </c>
      <c r="F14" s="43">
        <f t="shared" si="0"/>
        <v>0.55399833333333337</v>
      </c>
      <c r="G14" s="44">
        <v>0.06</v>
      </c>
      <c r="H14" s="24">
        <v>0.06</v>
      </c>
      <c r="I14" s="24">
        <v>1.6208129999999998E-2</v>
      </c>
      <c r="J14" s="43">
        <f t="shared" si="1"/>
        <v>0.27013549999999997</v>
      </c>
      <c r="K14" s="26">
        <f t="shared" si="6"/>
        <v>0</v>
      </c>
      <c r="L14" s="28">
        <f t="shared" si="2"/>
        <v>0</v>
      </c>
      <c r="M14" s="43">
        <f t="shared" si="3"/>
        <v>1.0508164729675791</v>
      </c>
      <c r="N14" s="3"/>
    </row>
    <row r="15" spans="2:17" x14ac:dyDescent="0.35">
      <c r="B15" s="19" t="s">
        <v>60</v>
      </c>
      <c r="C15" s="44">
        <v>85.89622</v>
      </c>
      <c r="D15" s="24">
        <v>85.871791999999999</v>
      </c>
      <c r="E15" s="24">
        <v>82.728493560000004</v>
      </c>
      <c r="F15" s="43">
        <f t="shared" si="0"/>
        <v>0.96339544841453884</v>
      </c>
      <c r="G15" s="44">
        <v>85.89622</v>
      </c>
      <c r="H15" s="24">
        <v>85.870658000000006</v>
      </c>
      <c r="I15" s="24">
        <v>83.816257419999999</v>
      </c>
      <c r="J15" s="43">
        <f t="shared" si="1"/>
        <v>0.97607563948095044</v>
      </c>
      <c r="K15" s="26">
        <f t="shared" si="6"/>
        <v>0</v>
      </c>
      <c r="L15" s="28">
        <f t="shared" si="2"/>
        <v>1.3205907889902356E-5</v>
      </c>
      <c r="M15" s="43">
        <f t="shared" si="3"/>
        <v>-1.2977957898421223E-2</v>
      </c>
      <c r="N15" s="3"/>
      <c r="O15" s="3"/>
      <c r="P15" s="3"/>
    </row>
    <row r="16" spans="2:17" x14ac:dyDescent="0.35">
      <c r="B16" s="20" t="s">
        <v>159</v>
      </c>
      <c r="C16" s="61">
        <v>82.308930000000004</v>
      </c>
      <c r="D16" s="62">
        <v>82.308930000000004</v>
      </c>
      <c r="E16" s="62">
        <v>80.908929999999998</v>
      </c>
      <c r="F16" s="63">
        <f>E22/D22</f>
        <v>0.70475404794794605</v>
      </c>
      <c r="G16" s="61">
        <v>82.308930000000004</v>
      </c>
      <c r="H16" s="62">
        <v>82.308930000000004</v>
      </c>
      <c r="I16" s="62">
        <v>80.908929999999998</v>
      </c>
      <c r="J16" s="63">
        <f>I22/H22</f>
        <v>0.59891837779679369</v>
      </c>
      <c r="K16" s="27">
        <f>(C16-G16)/G16</f>
        <v>0</v>
      </c>
      <c r="L16" s="29">
        <f>(D16-H16)/H16</f>
        <v>0</v>
      </c>
      <c r="M16" s="63">
        <f t="shared" si="3"/>
        <v>0</v>
      </c>
      <c r="N16" s="3"/>
      <c r="O16" s="3"/>
      <c r="P16" s="3"/>
    </row>
    <row r="17" spans="1:17" x14ac:dyDescent="0.35">
      <c r="B17" s="20" t="s">
        <v>160</v>
      </c>
      <c r="C17" s="61">
        <v>0.02</v>
      </c>
      <c r="D17" s="62">
        <v>0.02</v>
      </c>
      <c r="E17" s="62">
        <v>0</v>
      </c>
      <c r="F17" s="63">
        <f>E23/D23</f>
        <v>0.99395189687890606</v>
      </c>
      <c r="G17" s="61">
        <v>0.02</v>
      </c>
      <c r="H17" s="62">
        <v>0.02</v>
      </c>
      <c r="I17" s="62">
        <v>0</v>
      </c>
      <c r="J17" s="63">
        <f>I23/H23</f>
        <v>0.94644761247135001</v>
      </c>
      <c r="K17" s="27">
        <f>(C17-G17)/G17</f>
        <v>0</v>
      </c>
      <c r="L17" s="29">
        <f>(D17-H17)/H17</f>
        <v>0</v>
      </c>
      <c r="M17" s="35">
        <v>0</v>
      </c>
      <c r="N17" s="3"/>
    </row>
    <row r="18" spans="1:17" x14ac:dyDescent="0.35">
      <c r="B18" s="20" t="s">
        <v>161</v>
      </c>
      <c r="C18" s="126">
        <v>0</v>
      </c>
      <c r="D18" s="62">
        <v>0</v>
      </c>
      <c r="E18" s="62">
        <v>0</v>
      </c>
      <c r="F18" s="18">
        <v>0</v>
      </c>
      <c r="G18" s="126">
        <v>0</v>
      </c>
      <c r="H18" s="62">
        <v>0</v>
      </c>
      <c r="I18" s="62">
        <v>0</v>
      </c>
      <c r="J18" s="18">
        <v>0</v>
      </c>
      <c r="K18" s="30">
        <v>0</v>
      </c>
      <c r="L18" s="22">
        <v>0</v>
      </c>
      <c r="M18" s="35">
        <v>0</v>
      </c>
      <c r="N18" s="3"/>
    </row>
    <row r="19" spans="1:17" x14ac:dyDescent="0.35">
      <c r="B19" s="20" t="s">
        <v>162</v>
      </c>
      <c r="C19" s="126">
        <v>0</v>
      </c>
      <c r="D19" s="62">
        <v>0</v>
      </c>
      <c r="E19" s="62">
        <v>0</v>
      </c>
      <c r="F19" s="18">
        <v>0</v>
      </c>
      <c r="G19" s="126">
        <v>0</v>
      </c>
      <c r="H19" s="62">
        <v>0</v>
      </c>
      <c r="I19" s="62">
        <v>0</v>
      </c>
      <c r="J19" s="18">
        <v>0</v>
      </c>
      <c r="K19" s="30">
        <v>0</v>
      </c>
      <c r="L19" s="22">
        <v>0</v>
      </c>
      <c r="M19" s="35">
        <v>0</v>
      </c>
      <c r="N19" s="3"/>
    </row>
    <row r="20" spans="1:17" x14ac:dyDescent="0.35">
      <c r="B20" s="20" t="s">
        <v>163</v>
      </c>
      <c r="C20" s="61">
        <v>1.04583</v>
      </c>
      <c r="D20" s="127">
        <v>1.021298</v>
      </c>
      <c r="E20" s="62">
        <v>0.47585168999999999</v>
      </c>
      <c r="F20" s="63">
        <f t="shared" ref="F20:F26" si="7">E20/D20</f>
        <v>0.46592834804337224</v>
      </c>
      <c r="G20" s="61">
        <v>1.04583</v>
      </c>
      <c r="H20" s="127">
        <v>1.020268</v>
      </c>
      <c r="I20" s="62">
        <v>0.53080007000000007</v>
      </c>
      <c r="J20" s="63">
        <f t="shared" ref="J20:J26" si="8">I20/H20</f>
        <v>0.52025553089972443</v>
      </c>
      <c r="K20" s="27">
        <f>(C20-G20)/G20</f>
        <v>0</v>
      </c>
      <c r="L20" s="29">
        <f>(D20-H20)/H20</f>
        <v>1.0095386702318279E-3</v>
      </c>
      <c r="M20" s="63">
        <f t="shared" ref="M20:M25" si="9">(E20-I20)/I20</f>
        <v>-0.10351991852600936</v>
      </c>
      <c r="N20" s="3"/>
    </row>
    <row r="21" spans="1:17" x14ac:dyDescent="0.35">
      <c r="B21" s="20" t="s">
        <v>164</v>
      </c>
      <c r="C21" s="126">
        <v>2.5214599999999998</v>
      </c>
      <c r="D21" s="62">
        <v>2.5215640000000001</v>
      </c>
      <c r="E21" s="62">
        <v>1.3437118700000001</v>
      </c>
      <c r="F21" s="63">
        <f t="shared" si="7"/>
        <v>0.53288826696447134</v>
      </c>
      <c r="G21" s="126">
        <v>2.5214599999999998</v>
      </c>
      <c r="H21" s="62">
        <v>2.5214599999999998</v>
      </c>
      <c r="I21" s="62">
        <v>2.3765273499999999</v>
      </c>
      <c r="J21" s="63">
        <f t="shared" si="8"/>
        <v>0.94252034535546869</v>
      </c>
      <c r="K21" s="27">
        <f>(C21-G21)/G21</f>
        <v>0</v>
      </c>
      <c r="L21" s="29">
        <f>(D21-H21)/H21</f>
        <v>4.1245944809882392E-5</v>
      </c>
      <c r="M21" s="63">
        <f t="shared" si="9"/>
        <v>-0.43459019312359265</v>
      </c>
      <c r="N21" s="3"/>
    </row>
    <row r="22" spans="1:17" x14ac:dyDescent="0.35">
      <c r="B22" s="19" t="s">
        <v>61</v>
      </c>
      <c r="C22" s="152">
        <v>10.2822</v>
      </c>
      <c r="D22" s="153">
        <v>11.60532216</v>
      </c>
      <c r="E22" s="153">
        <v>8.1788977700000007</v>
      </c>
      <c r="F22" s="43">
        <f t="shared" si="7"/>
        <v>0.70475404794794605</v>
      </c>
      <c r="G22" s="152">
        <v>10.042199999999999</v>
      </c>
      <c r="H22" s="153">
        <v>11.589810160000001</v>
      </c>
      <c r="I22" s="153">
        <v>6.941350299999999</v>
      </c>
      <c r="J22" s="43">
        <f t="shared" si="8"/>
        <v>0.59891837779679369</v>
      </c>
      <c r="K22" s="26">
        <f t="shared" ref="K22:K26" si="10">(C22-G22)/G22</f>
        <v>2.3899145605544625E-2</v>
      </c>
      <c r="L22" s="28">
        <f t="shared" ref="L22:L26" si="11">(D22-H22)/H22</f>
        <v>1.3384170910353637E-3</v>
      </c>
      <c r="M22" s="43">
        <f t="shared" si="9"/>
        <v>0.17828627234098846</v>
      </c>
      <c r="N22" s="3"/>
    </row>
    <row r="23" spans="1:17" x14ac:dyDescent="0.35">
      <c r="B23" s="19" t="s">
        <v>62</v>
      </c>
      <c r="C23" s="152">
        <f>SUM(C24:C29)</f>
        <v>163.85738000000003</v>
      </c>
      <c r="D23" s="152">
        <f>SUM(D24:D29)</f>
        <v>206.55221728000004</v>
      </c>
      <c r="E23" s="152">
        <f>SUM(E24:E29)</f>
        <v>205.30296816999999</v>
      </c>
      <c r="F23" s="43">
        <f t="shared" si="7"/>
        <v>0.99395189687890606</v>
      </c>
      <c r="G23" s="152">
        <v>163.85738000000001</v>
      </c>
      <c r="H23" s="153">
        <v>228.10815528000001</v>
      </c>
      <c r="I23" s="153">
        <v>215.89241894999998</v>
      </c>
      <c r="J23" s="43">
        <f t="shared" si="8"/>
        <v>0.94644761247135001</v>
      </c>
      <c r="K23" s="26">
        <f t="shared" si="10"/>
        <v>1.7345394775873998E-16</v>
      </c>
      <c r="L23" s="28">
        <f t="shared" si="11"/>
        <v>-9.4498760789767974E-2</v>
      </c>
      <c r="M23" s="43">
        <f t="shared" si="9"/>
        <v>-4.9049664789074771E-2</v>
      </c>
      <c r="N23" s="3"/>
      <c r="O23" s="3"/>
      <c r="P23" s="3"/>
    </row>
    <row r="24" spans="1:17" x14ac:dyDescent="0.35">
      <c r="A24" s="11"/>
      <c r="B24" s="20" t="s">
        <v>101</v>
      </c>
      <c r="C24" s="61">
        <v>6.2249699999999999</v>
      </c>
      <c r="D24" s="62">
        <v>9.2249700000000008</v>
      </c>
      <c r="E24" s="62">
        <v>6.86887633</v>
      </c>
      <c r="F24" s="63">
        <f t="shared" si="7"/>
        <v>0.7445960615590077</v>
      </c>
      <c r="G24" s="61">
        <v>6.2249699999999999</v>
      </c>
      <c r="H24" s="62">
        <v>6.2249699999999999</v>
      </c>
      <c r="I24" s="62">
        <v>7.2048277699999996</v>
      </c>
      <c r="J24" s="63">
        <f t="shared" si="8"/>
        <v>1.1574076292737154</v>
      </c>
      <c r="K24" s="27">
        <f t="shared" si="10"/>
        <v>0</v>
      </c>
      <c r="L24" s="29">
        <f t="shared" si="11"/>
        <v>0.48193003339775148</v>
      </c>
      <c r="M24" s="63">
        <f t="shared" si="9"/>
        <v>-4.6628656607012785E-2</v>
      </c>
      <c r="N24" s="3"/>
    </row>
    <row r="25" spans="1:17" x14ac:dyDescent="0.35">
      <c r="B25" s="20" t="s">
        <v>88</v>
      </c>
      <c r="C25" s="61">
        <v>147.93680000000001</v>
      </c>
      <c r="D25" s="62">
        <v>184.63163728000001</v>
      </c>
      <c r="E25" s="62">
        <v>180.47330987999999</v>
      </c>
      <c r="F25" s="63">
        <f t="shared" si="7"/>
        <v>0.97747770933919753</v>
      </c>
      <c r="G25" s="61">
        <v>147.93680000000001</v>
      </c>
      <c r="H25" s="62">
        <v>206.18977028</v>
      </c>
      <c r="I25" s="62">
        <v>194.28512222999998</v>
      </c>
      <c r="J25" s="63">
        <f t="shared" si="8"/>
        <v>0.94226363396285939</v>
      </c>
      <c r="K25" s="27">
        <f t="shared" si="10"/>
        <v>0</v>
      </c>
      <c r="L25" s="29">
        <f t="shared" si="11"/>
        <v>-0.10455481361041651</v>
      </c>
      <c r="M25" s="63">
        <f t="shared" si="9"/>
        <v>-7.1090427262099867E-2</v>
      </c>
      <c r="N25" s="3"/>
      <c r="O25" s="11"/>
      <c r="P25" s="11"/>
      <c r="Q25" s="11"/>
    </row>
    <row r="26" spans="1:17" x14ac:dyDescent="0.35">
      <c r="B26" s="20" t="s">
        <v>89</v>
      </c>
      <c r="C26" s="126">
        <v>0.02</v>
      </c>
      <c r="D26" s="62">
        <v>0.02</v>
      </c>
      <c r="E26" s="62">
        <v>0</v>
      </c>
      <c r="F26" s="63">
        <f t="shared" si="7"/>
        <v>0</v>
      </c>
      <c r="G26" s="126">
        <v>0.02</v>
      </c>
      <c r="H26" s="62">
        <v>0.02</v>
      </c>
      <c r="I26" s="62">
        <v>0</v>
      </c>
      <c r="J26" s="63">
        <f t="shared" si="8"/>
        <v>0</v>
      </c>
      <c r="K26" s="27">
        <f t="shared" si="10"/>
        <v>0</v>
      </c>
      <c r="L26" s="29">
        <f t="shared" si="11"/>
        <v>0</v>
      </c>
      <c r="M26" s="35">
        <v>0</v>
      </c>
      <c r="N26" s="3"/>
    </row>
    <row r="27" spans="1:17" x14ac:dyDescent="0.35">
      <c r="B27" s="20" t="s">
        <v>90</v>
      </c>
      <c r="C27" s="126">
        <v>0</v>
      </c>
      <c r="D27" s="62">
        <v>0</v>
      </c>
      <c r="E27" s="62">
        <v>0</v>
      </c>
      <c r="F27" s="18">
        <v>0</v>
      </c>
      <c r="G27" s="126">
        <v>0</v>
      </c>
      <c r="H27" s="62">
        <v>0</v>
      </c>
      <c r="I27" s="62">
        <v>0</v>
      </c>
      <c r="J27" s="18">
        <v>0</v>
      </c>
      <c r="K27" s="30">
        <v>0</v>
      </c>
      <c r="L27" s="22">
        <v>0</v>
      </c>
      <c r="M27" s="35">
        <v>0</v>
      </c>
      <c r="N27" s="3"/>
    </row>
    <row r="28" spans="1:17" x14ac:dyDescent="0.35">
      <c r="B28" s="20" t="s">
        <v>93</v>
      </c>
      <c r="C28" s="61">
        <v>9.6756100000000007</v>
      </c>
      <c r="D28" s="127">
        <v>12.675610000000001</v>
      </c>
      <c r="E28" s="62">
        <v>17.960781960000002</v>
      </c>
      <c r="F28" s="63">
        <f>E28/D28</f>
        <v>1.4169560249960358</v>
      </c>
      <c r="G28" s="61">
        <v>9.6756100000000007</v>
      </c>
      <c r="H28" s="127">
        <v>15.673415</v>
      </c>
      <c r="I28" s="62">
        <v>14.402468949999999</v>
      </c>
      <c r="J28" s="63">
        <f>I28/H28</f>
        <v>0.91891071282167924</v>
      </c>
      <c r="K28" s="27">
        <f>(C28-G28)/G28</f>
        <v>0</v>
      </c>
      <c r="L28" s="29">
        <f>(D28-H28)/H28</f>
        <v>-0.19126686813307756</v>
      </c>
      <c r="M28" s="63">
        <f>(E28-I28)/I28</f>
        <v>0.24706271003625407</v>
      </c>
      <c r="N28" s="3"/>
    </row>
    <row r="29" spans="1:17" x14ac:dyDescent="0.35">
      <c r="B29" s="20" t="s">
        <v>102</v>
      </c>
      <c r="C29" s="126">
        <v>0</v>
      </c>
      <c r="D29" s="62">
        <v>0</v>
      </c>
      <c r="E29" s="62">
        <v>0</v>
      </c>
      <c r="F29" s="18">
        <v>0</v>
      </c>
      <c r="G29" s="126">
        <v>0</v>
      </c>
      <c r="H29" s="62">
        <v>0</v>
      </c>
      <c r="I29" s="62">
        <v>0</v>
      </c>
      <c r="J29" s="18">
        <v>0</v>
      </c>
      <c r="K29" s="21">
        <v>0</v>
      </c>
      <c r="L29" s="22">
        <v>0</v>
      </c>
      <c r="M29" s="35">
        <v>0</v>
      </c>
      <c r="N29" s="3"/>
    </row>
    <row r="30" spans="1:17" ht="15" thickBot="1" x14ac:dyDescent="0.4">
      <c r="B30" s="130" t="s">
        <v>64</v>
      </c>
      <c r="C30" s="131">
        <v>0.22600000000000001</v>
      </c>
      <c r="D30" s="132">
        <v>0.28416857000000001</v>
      </c>
      <c r="E30" s="133">
        <v>0.11880820000000002</v>
      </c>
      <c r="F30" s="37">
        <f t="shared" ref="F30:F36" si="12">E30/D30</f>
        <v>0.4180905720854351</v>
      </c>
      <c r="G30" s="131">
        <v>0.22600000000000001</v>
      </c>
      <c r="H30" s="132">
        <v>0.29506694999999999</v>
      </c>
      <c r="I30" s="133">
        <v>0.11402506</v>
      </c>
      <c r="J30" s="37">
        <f t="shared" ref="J30:J36" si="13">I30/H30</f>
        <v>0.38643792535897359</v>
      </c>
      <c r="K30" s="88">
        <f>(C30-G30)/G30</f>
        <v>0</v>
      </c>
      <c r="L30" s="134">
        <f t="shared" ref="L30:L31" si="14">(D30-H30)/H30</f>
        <v>-3.6935278586774915E-2</v>
      </c>
      <c r="M30" s="37">
        <f t="shared" ref="M30:M31" si="15">(E30-I30)/I30</f>
        <v>4.1948147187995506E-2</v>
      </c>
      <c r="N30" s="3"/>
    </row>
    <row r="31" spans="1:17" x14ac:dyDescent="0.35">
      <c r="B31" s="135" t="s">
        <v>91</v>
      </c>
      <c r="C31" s="136">
        <f>C32+C34</f>
        <v>0.24865999999999999</v>
      </c>
      <c r="D31" s="137">
        <f>D32+D34</f>
        <v>1.0783547199999999</v>
      </c>
      <c r="E31" s="137">
        <f>E32+E34</f>
        <v>1.0538227199999999</v>
      </c>
      <c r="F31" s="376">
        <f t="shared" si="12"/>
        <v>0.97725052847174443</v>
      </c>
      <c r="G31" s="136">
        <f>G32+G34</f>
        <v>0.24865999999999999</v>
      </c>
      <c r="H31" s="137">
        <f>H32+H34</f>
        <v>2.0234467199999999</v>
      </c>
      <c r="I31" s="137">
        <f>I32+I34</f>
        <v>1.79094672</v>
      </c>
      <c r="J31" s="376">
        <f t="shared" si="13"/>
        <v>0.88509704866357941</v>
      </c>
      <c r="K31" s="138">
        <f>(C31-G31)/G31</f>
        <v>0</v>
      </c>
      <c r="L31" s="139">
        <f t="shared" si="14"/>
        <v>-0.46707036595458273</v>
      </c>
      <c r="M31" s="376">
        <f t="shared" si="15"/>
        <v>-0.41158343336981018</v>
      </c>
      <c r="N31" s="3"/>
      <c r="O31" s="96"/>
      <c r="P31" s="96"/>
      <c r="Q31" s="96"/>
    </row>
    <row r="32" spans="1:17" x14ac:dyDescent="0.35">
      <c r="B32" s="19" t="s">
        <v>60</v>
      </c>
      <c r="C32" s="128">
        <v>0</v>
      </c>
      <c r="D32" s="129">
        <v>2.4532000000000002E-2</v>
      </c>
      <c r="E32" s="278">
        <v>0</v>
      </c>
      <c r="F32" s="43">
        <f t="shared" si="12"/>
        <v>0</v>
      </c>
      <c r="G32" s="128">
        <v>0</v>
      </c>
      <c r="H32" s="129">
        <v>2.5562000000000001E-2</v>
      </c>
      <c r="I32" s="278">
        <v>2.5562000000000001E-2</v>
      </c>
      <c r="J32" s="43">
        <f t="shared" si="13"/>
        <v>1</v>
      </c>
      <c r="K32" s="23">
        <v>0</v>
      </c>
      <c r="L32" s="278">
        <v>0</v>
      </c>
      <c r="M32" s="280">
        <v>0</v>
      </c>
      <c r="N32" s="3"/>
    </row>
    <row r="33" spans="2:16" x14ac:dyDescent="0.35">
      <c r="B33" s="20" t="s">
        <v>165</v>
      </c>
      <c r="C33" s="61">
        <v>0</v>
      </c>
      <c r="D33" s="62">
        <v>2.4532000000000002E-2</v>
      </c>
      <c r="E33" s="279">
        <v>0</v>
      </c>
      <c r="F33" s="63">
        <f t="shared" si="12"/>
        <v>0</v>
      </c>
      <c r="G33" s="61">
        <v>0</v>
      </c>
      <c r="H33" s="62">
        <v>2.5562000000000001E-2</v>
      </c>
      <c r="I33" s="279">
        <v>2.5562000000000001E-2</v>
      </c>
      <c r="J33" s="63">
        <f t="shared" si="13"/>
        <v>1</v>
      </c>
      <c r="K33" s="21">
        <v>0</v>
      </c>
      <c r="L33" s="279">
        <v>0</v>
      </c>
      <c r="M33" s="281">
        <v>0</v>
      </c>
      <c r="N33" s="3"/>
    </row>
    <row r="34" spans="2:16" x14ac:dyDescent="0.35">
      <c r="B34" s="19" t="s">
        <v>62</v>
      </c>
      <c r="C34" s="128">
        <v>0.24865999999999999</v>
      </c>
      <c r="D34" s="129">
        <v>1.0538227199999999</v>
      </c>
      <c r="E34" s="129">
        <v>1.0538227199999999</v>
      </c>
      <c r="F34" s="43">
        <f t="shared" si="12"/>
        <v>1</v>
      </c>
      <c r="G34" s="128">
        <v>0.24865999999999999</v>
      </c>
      <c r="H34" s="129">
        <v>1.9978847200000001</v>
      </c>
      <c r="I34" s="129">
        <v>1.7653847199999999</v>
      </c>
      <c r="J34" s="43">
        <f t="shared" si="13"/>
        <v>0.88362691917479597</v>
      </c>
      <c r="K34" s="23">
        <v>0</v>
      </c>
      <c r="L34" s="28">
        <f t="shared" ref="L34:L40" si="16">(D34-H34)/H34</f>
        <v>-0.47253076744087624</v>
      </c>
      <c r="M34" s="369">
        <f t="shared" ref="M34:M40" si="17">(E34-I34)/I34</f>
        <v>-0.40306341838055565</v>
      </c>
      <c r="N34" s="3"/>
    </row>
    <row r="35" spans="2:16" x14ac:dyDescent="0.35">
      <c r="B35" s="20" t="s">
        <v>94</v>
      </c>
      <c r="C35" s="61">
        <v>1.9359999999999999E-2</v>
      </c>
      <c r="D35" s="127">
        <v>0.13750000000000001</v>
      </c>
      <c r="E35" s="62">
        <v>0.13750000000000001</v>
      </c>
      <c r="F35" s="63">
        <f t="shared" si="12"/>
        <v>1</v>
      </c>
      <c r="G35" s="61">
        <v>1.9359999999999999E-2</v>
      </c>
      <c r="H35" s="127">
        <v>0.25185999999999997</v>
      </c>
      <c r="I35" s="62">
        <v>0.25185999999999997</v>
      </c>
      <c r="J35" s="63">
        <f t="shared" si="13"/>
        <v>1</v>
      </c>
      <c r="K35" s="21">
        <v>0</v>
      </c>
      <c r="L35" s="29">
        <f t="shared" si="16"/>
        <v>-0.45406178035416489</v>
      </c>
      <c r="M35" s="371">
        <f t="shared" si="17"/>
        <v>-0.45406178035416489</v>
      </c>
      <c r="N35" s="3"/>
      <c r="O35" s="3"/>
      <c r="P35" s="3"/>
    </row>
    <row r="36" spans="2:16" ht="15" thickBot="1" x14ac:dyDescent="0.4">
      <c r="B36" s="140" t="s">
        <v>95</v>
      </c>
      <c r="C36" s="64">
        <v>0.2293</v>
      </c>
      <c r="D36" s="65">
        <v>0.91632271999999992</v>
      </c>
      <c r="E36" s="65">
        <v>0.91632271999999992</v>
      </c>
      <c r="F36" s="66">
        <f t="shared" si="12"/>
        <v>1</v>
      </c>
      <c r="G36" s="64">
        <v>0.2293</v>
      </c>
      <c r="H36" s="65">
        <v>1.7460247199999999</v>
      </c>
      <c r="I36" s="65">
        <v>1.5135247199999999</v>
      </c>
      <c r="J36" s="66">
        <f t="shared" si="13"/>
        <v>0.86684037325657115</v>
      </c>
      <c r="K36" s="808">
        <v>0</v>
      </c>
      <c r="L36" s="374">
        <f t="shared" si="16"/>
        <v>-0.47519487582054393</v>
      </c>
      <c r="M36" s="375">
        <f t="shared" si="17"/>
        <v>-0.39457697129651115</v>
      </c>
      <c r="N36" s="3"/>
    </row>
    <row r="37" spans="2:16" x14ac:dyDescent="0.35">
      <c r="B37" s="135" t="s">
        <v>385</v>
      </c>
      <c r="C37" s="136">
        <f>SUM(C38:C40)</f>
        <v>159.23604</v>
      </c>
      <c r="D37" s="137">
        <f>SUM(D38:D40)</f>
        <v>127.71361862000001</v>
      </c>
      <c r="E37" s="137">
        <f>SUM(E38:E40)</f>
        <v>99.603756069999989</v>
      </c>
      <c r="F37" s="376">
        <f>E37/D37</f>
        <v>0.77989925542992955</v>
      </c>
      <c r="G37" s="136">
        <f>SUM(G38:G40)</f>
        <v>159.23604</v>
      </c>
      <c r="H37" s="137">
        <f>SUM(H38:H40)</f>
        <v>198.02542181000001</v>
      </c>
      <c r="I37" s="137">
        <f>SUM(I38:I40)</f>
        <v>62.752671849999999</v>
      </c>
      <c r="J37" s="376">
        <f>I37/H37</f>
        <v>0.31689199940303359</v>
      </c>
      <c r="K37" s="138">
        <f>(C37-G37)/G37</f>
        <v>0</v>
      </c>
      <c r="L37" s="139">
        <f t="shared" si="16"/>
        <v>-0.35506452932827109</v>
      </c>
      <c r="M37" s="376">
        <f t="shared" si="17"/>
        <v>0.58724327002500354</v>
      </c>
      <c r="N37" s="3"/>
    </row>
    <row r="38" spans="2:16" x14ac:dyDescent="0.35">
      <c r="B38" s="19" t="s">
        <v>58</v>
      </c>
      <c r="C38" s="44">
        <v>0.11899</v>
      </c>
      <c r="D38" s="24">
        <v>3.0242020000000001E-2</v>
      </c>
      <c r="E38" s="24">
        <v>0</v>
      </c>
      <c r="F38" s="369">
        <f>E38/D38</f>
        <v>0</v>
      </c>
      <c r="G38" s="44">
        <v>0.11899</v>
      </c>
      <c r="H38" s="24">
        <v>0.11899</v>
      </c>
      <c r="I38" s="24">
        <v>0.26960528</v>
      </c>
      <c r="J38" s="369">
        <f>I38/H38</f>
        <v>2.2657809899991594</v>
      </c>
      <c r="K38" s="26">
        <f>(C38-G38)/G38</f>
        <v>0</v>
      </c>
      <c r="L38" s="28">
        <f t="shared" si="16"/>
        <v>-0.74584402050592491</v>
      </c>
      <c r="M38" s="369">
        <f t="shared" si="17"/>
        <v>-1</v>
      </c>
      <c r="N38" s="3"/>
    </row>
    <row r="39" spans="2:16" x14ac:dyDescent="0.35">
      <c r="B39" s="19" t="s">
        <v>61</v>
      </c>
      <c r="C39" s="44">
        <v>64.117050000000006</v>
      </c>
      <c r="D39" s="24">
        <v>37.593476600000002</v>
      </c>
      <c r="E39" s="24">
        <v>9.8325073799999991</v>
      </c>
      <c r="F39" s="369">
        <f>E39/D39</f>
        <v>0.26154823307828889</v>
      </c>
      <c r="G39" s="44">
        <v>64.117050000000006</v>
      </c>
      <c r="H39" s="24">
        <v>59.529441890000001</v>
      </c>
      <c r="I39" s="24">
        <v>16.60321141</v>
      </c>
      <c r="J39" s="369">
        <f>I39/H39</f>
        <v>0.27890756040817299</v>
      </c>
      <c r="K39" s="26">
        <f>(C39-G39)/G39</f>
        <v>0</v>
      </c>
      <c r="L39" s="28">
        <f t="shared" si="16"/>
        <v>-0.36848934902722297</v>
      </c>
      <c r="M39" s="369">
        <f t="shared" si="17"/>
        <v>-0.40779484539491273</v>
      </c>
      <c r="N39" s="3"/>
    </row>
    <row r="40" spans="2:16" x14ac:dyDescent="0.35">
      <c r="B40" s="19" t="s">
        <v>62</v>
      </c>
      <c r="C40" s="44">
        <v>95</v>
      </c>
      <c r="D40" s="24">
        <v>90.0899</v>
      </c>
      <c r="E40" s="24">
        <v>89.771248689999993</v>
      </c>
      <c r="F40" s="369">
        <f>E40/D40</f>
        <v>0.9964629629958518</v>
      </c>
      <c r="G40" s="44">
        <v>95</v>
      </c>
      <c r="H40" s="24">
        <v>138.37698992</v>
      </c>
      <c r="I40" s="24">
        <v>45.879855159999998</v>
      </c>
      <c r="J40" s="369">
        <f>I40/H40</f>
        <v>0.33155696757477204</v>
      </c>
      <c r="K40" s="26">
        <f>(C40-G40)/G40</f>
        <v>0</v>
      </c>
      <c r="L40" s="28">
        <f t="shared" si="16"/>
        <v>-0.34895317456982011</v>
      </c>
      <c r="M40" s="369">
        <f t="shared" si="17"/>
        <v>0.9566593742925843</v>
      </c>
      <c r="N40" s="3"/>
      <c r="O40" s="3"/>
      <c r="P40" s="3"/>
    </row>
    <row r="41" spans="2:16" x14ac:dyDescent="0.35">
      <c r="B41" s="20" t="s">
        <v>101</v>
      </c>
      <c r="C41" s="61">
        <v>0</v>
      </c>
      <c r="D41" s="127">
        <v>0</v>
      </c>
      <c r="E41" s="127">
        <v>24.58084831</v>
      </c>
      <c r="F41" s="564">
        <v>0</v>
      </c>
      <c r="G41" s="61">
        <v>0</v>
      </c>
      <c r="H41" s="127">
        <v>0</v>
      </c>
      <c r="I41" s="127">
        <v>0</v>
      </c>
      <c r="J41" s="564">
        <v>0</v>
      </c>
      <c r="K41" s="21">
        <v>0</v>
      </c>
      <c r="L41" s="279">
        <v>0</v>
      </c>
      <c r="M41" s="281">
        <v>0</v>
      </c>
      <c r="N41" s="3"/>
    </row>
    <row r="42" spans="2:16" x14ac:dyDescent="0.35">
      <c r="B42" s="20" t="s">
        <v>88</v>
      </c>
      <c r="C42" s="61">
        <v>95</v>
      </c>
      <c r="D42" s="62">
        <v>90.0899</v>
      </c>
      <c r="E42" s="62">
        <v>57.848309810000003</v>
      </c>
      <c r="F42" s="371">
        <f>E42/D42</f>
        <v>0.64211759375912292</v>
      </c>
      <c r="G42" s="61">
        <v>95</v>
      </c>
      <c r="H42" s="62">
        <v>138.37698992</v>
      </c>
      <c r="I42" s="62">
        <v>33.19140616</v>
      </c>
      <c r="J42" s="371">
        <f>I42/H42</f>
        <v>0.23986217780274721</v>
      </c>
      <c r="K42" s="27">
        <f>(C42-G42)/G42</f>
        <v>0</v>
      </c>
      <c r="L42" s="29">
        <f t="shared" ref="L42" si="18">(D42-H42)/H42</f>
        <v>-0.34895317456982011</v>
      </c>
      <c r="M42" s="63">
        <f t="shared" ref="M42:M44" si="19">(E42-I42)/I42</f>
        <v>0.74287011315943607</v>
      </c>
      <c r="N42" s="3"/>
    </row>
    <row r="43" spans="2:16" x14ac:dyDescent="0.35">
      <c r="B43" s="20" t="s">
        <v>89</v>
      </c>
      <c r="C43" s="126">
        <v>0</v>
      </c>
      <c r="D43" s="62">
        <v>0</v>
      </c>
      <c r="E43" s="62">
        <v>0</v>
      </c>
      <c r="F43" s="18">
        <v>0</v>
      </c>
      <c r="G43" s="126">
        <v>0</v>
      </c>
      <c r="H43" s="62">
        <v>0</v>
      </c>
      <c r="I43" s="62">
        <v>0</v>
      </c>
      <c r="J43" s="18">
        <v>0</v>
      </c>
      <c r="K43" s="21">
        <v>0</v>
      </c>
      <c r="L43" s="279">
        <v>0</v>
      </c>
      <c r="M43" s="281">
        <v>0</v>
      </c>
      <c r="N43" s="3"/>
    </row>
    <row r="44" spans="2:16" ht="15" thickBot="1" x14ac:dyDescent="0.4">
      <c r="B44" s="699" t="s">
        <v>93</v>
      </c>
      <c r="C44" s="451">
        <v>0</v>
      </c>
      <c r="D44" s="457">
        <v>0</v>
      </c>
      <c r="E44" s="457">
        <v>7.3420905699999999</v>
      </c>
      <c r="F44" s="700">
        <v>0</v>
      </c>
      <c r="G44" s="451">
        <v>0</v>
      </c>
      <c r="H44" s="457">
        <v>0</v>
      </c>
      <c r="I44" s="457">
        <v>12.688449</v>
      </c>
      <c r="J44" s="700">
        <v>0</v>
      </c>
      <c r="K44" s="808">
        <v>0</v>
      </c>
      <c r="L44" s="410">
        <v>0</v>
      </c>
      <c r="M44" s="63">
        <f t="shared" si="19"/>
        <v>-0.42135633992775634</v>
      </c>
      <c r="N44" s="3"/>
    </row>
    <row r="45" spans="2:16" x14ac:dyDescent="0.35">
      <c r="B45" s="135" t="s">
        <v>282</v>
      </c>
      <c r="C45" s="836">
        <v>0</v>
      </c>
      <c r="D45" s="838">
        <v>0</v>
      </c>
      <c r="E45" s="838">
        <v>0</v>
      </c>
      <c r="F45" s="837">
        <v>0</v>
      </c>
      <c r="G45" s="136">
        <v>0</v>
      </c>
      <c r="H45" s="137">
        <v>1.37418</v>
      </c>
      <c r="I45" s="137">
        <v>1.37418</v>
      </c>
      <c r="J45" s="376">
        <f>I45/H45</f>
        <v>1</v>
      </c>
      <c r="K45" s="136">
        <v>0</v>
      </c>
      <c r="L45" s="139">
        <f t="shared" ref="L45:L46" si="20">(D45-H45)/H45</f>
        <v>-1</v>
      </c>
      <c r="M45" s="376">
        <f t="shared" ref="M45:M47" si="21">(E45-I45)/I45</f>
        <v>-1</v>
      </c>
      <c r="N45" s="3"/>
    </row>
    <row r="46" spans="2:16" x14ac:dyDescent="0.35">
      <c r="B46" s="19" t="s">
        <v>62</v>
      </c>
      <c r="C46" s="305">
        <v>0</v>
      </c>
      <c r="D46" s="302">
        <v>0</v>
      </c>
      <c r="E46" s="302">
        <v>0</v>
      </c>
      <c r="F46" s="294">
        <v>0</v>
      </c>
      <c r="G46" s="44">
        <v>0</v>
      </c>
      <c r="H46" s="24">
        <v>1.37418</v>
      </c>
      <c r="I46" s="24">
        <v>1.37418</v>
      </c>
      <c r="J46" s="369">
        <f>I46/H46</f>
        <v>1</v>
      </c>
      <c r="K46" s="44">
        <v>0</v>
      </c>
      <c r="L46" s="28">
        <f t="shared" si="20"/>
        <v>-1</v>
      </c>
      <c r="M46" s="369">
        <f t="shared" si="21"/>
        <v>-1</v>
      </c>
      <c r="N46" s="3"/>
    </row>
    <row r="47" spans="2:16" x14ac:dyDescent="0.35">
      <c r="B47" s="20" t="s">
        <v>94</v>
      </c>
      <c r="C47" s="553">
        <v>0</v>
      </c>
      <c r="D47" s="279">
        <v>0</v>
      </c>
      <c r="E47" s="279">
        <v>0</v>
      </c>
      <c r="F47" s="281">
        <v>0</v>
      </c>
      <c r="G47" s="61">
        <v>0</v>
      </c>
      <c r="H47" s="127">
        <v>1.37418</v>
      </c>
      <c r="I47" s="62">
        <v>1.37418</v>
      </c>
      <c r="J47" s="371">
        <f>I47/H47</f>
        <v>1</v>
      </c>
      <c r="K47" s="61">
        <v>0</v>
      </c>
      <c r="L47" s="279">
        <v>0</v>
      </c>
      <c r="M47" s="371">
        <f t="shared" si="21"/>
        <v>-1</v>
      </c>
      <c r="N47" s="3"/>
    </row>
    <row r="48" spans="2:16" ht="15" thickBot="1" x14ac:dyDescent="0.4">
      <c r="B48" s="140" t="s">
        <v>95</v>
      </c>
      <c r="C48" s="554">
        <v>0</v>
      </c>
      <c r="D48" s="433">
        <v>0</v>
      </c>
      <c r="E48" s="433">
        <v>0</v>
      </c>
      <c r="F48" s="435">
        <v>0</v>
      </c>
      <c r="G48" s="554">
        <v>0</v>
      </c>
      <c r="H48" s="410">
        <v>0</v>
      </c>
      <c r="I48" s="410">
        <v>0</v>
      </c>
      <c r="J48" s="557">
        <v>0</v>
      </c>
      <c r="K48" s="808">
        <v>0</v>
      </c>
      <c r="L48" s="410">
        <v>0</v>
      </c>
      <c r="M48" s="435">
        <v>0</v>
      </c>
      <c r="N48" s="3"/>
    </row>
    <row r="49" spans="2:17" x14ac:dyDescent="0.35">
      <c r="B49" s="5"/>
      <c r="C49" s="11"/>
      <c r="D49" s="11"/>
      <c r="E49" s="11"/>
      <c r="G49" s="87"/>
      <c r="H49" s="87"/>
      <c r="I49" s="87"/>
    </row>
    <row r="50" spans="2:17" ht="15" thickBot="1" x14ac:dyDescent="0.4">
      <c r="B50" s="5" t="s">
        <v>138</v>
      </c>
      <c r="C50" s="11"/>
      <c r="D50" s="11"/>
      <c r="E50" s="11"/>
      <c r="G50" s="87"/>
      <c r="H50" s="87"/>
      <c r="I50" s="87"/>
    </row>
    <row r="51" spans="2:17" x14ac:dyDescent="0.35">
      <c r="B51" s="947" t="s">
        <v>7</v>
      </c>
      <c r="C51" s="873">
        <v>2023</v>
      </c>
      <c r="D51" s="874"/>
      <c r="E51" s="874"/>
      <c r="F51" s="867"/>
      <c r="G51" s="873">
        <v>2022</v>
      </c>
      <c r="H51" s="874"/>
      <c r="I51" s="874"/>
      <c r="J51" s="867"/>
      <c r="K51" s="873" t="s">
        <v>212</v>
      </c>
      <c r="L51" s="874"/>
      <c r="M51" s="950"/>
    </row>
    <row r="52" spans="2:17" ht="23.25" customHeight="1" x14ac:dyDescent="0.35">
      <c r="B52" s="948"/>
      <c r="C52" s="951" t="s">
        <v>97</v>
      </c>
      <c r="D52" s="953" t="s">
        <v>98</v>
      </c>
      <c r="E52" s="955" t="s">
        <v>154</v>
      </c>
      <c r="F52" s="956" t="s">
        <v>157</v>
      </c>
      <c r="G52" s="951" t="s">
        <v>99</v>
      </c>
      <c r="H52" s="953" t="s">
        <v>100</v>
      </c>
      <c r="I52" s="955" t="s">
        <v>155</v>
      </c>
      <c r="J52" s="956" t="s">
        <v>156</v>
      </c>
      <c r="K52" s="951" t="s">
        <v>416</v>
      </c>
      <c r="L52" s="953" t="s">
        <v>417</v>
      </c>
      <c r="M52" s="959" t="s">
        <v>418</v>
      </c>
    </row>
    <row r="53" spans="2:17" ht="22.5" customHeight="1" thickBot="1" x14ac:dyDescent="0.4">
      <c r="B53" s="949"/>
      <c r="C53" s="952"/>
      <c r="D53" s="954"/>
      <c r="E53" s="945"/>
      <c r="F53" s="957"/>
      <c r="G53" s="952"/>
      <c r="H53" s="954"/>
      <c r="I53" s="945"/>
      <c r="J53" s="957"/>
      <c r="K53" s="952"/>
      <c r="L53" s="958"/>
      <c r="M53" s="960"/>
    </row>
    <row r="54" spans="2:17" x14ac:dyDescent="0.35">
      <c r="B54" s="584" t="s">
        <v>169</v>
      </c>
      <c r="C54" s="214">
        <f>C57+C77+C83+C91</f>
        <v>487.53215</v>
      </c>
      <c r="D54" s="195">
        <f>D57+D77+D83+D91</f>
        <v>597.47725691999995</v>
      </c>
      <c r="E54" s="195">
        <f>E57+E77+E83+E91</f>
        <v>436.22389125000007</v>
      </c>
      <c r="F54" s="196">
        <f t="shared" ref="F54:F61" si="22">E54/D54</f>
        <v>0.7301096170567859</v>
      </c>
      <c r="G54" s="214">
        <f>G57+G77+G83+G91</f>
        <v>403.20053999999999</v>
      </c>
      <c r="H54" s="195">
        <f>H57+H77+H83+H91</f>
        <v>410.50610660000001</v>
      </c>
      <c r="I54" s="195">
        <f>I57+I77+I83+I91</f>
        <v>382.92743105</v>
      </c>
      <c r="J54" s="196">
        <f t="shared" ref="J54:J63" si="23">I54/H54</f>
        <v>0.93281786773303021</v>
      </c>
      <c r="K54" s="547">
        <f>(C54-G54)/G54</f>
        <v>0.20915549865086991</v>
      </c>
      <c r="L54" s="548">
        <f t="shared" ref="L54:L55" si="24">(D54-H54)/H54</f>
        <v>0.45546496705878708</v>
      </c>
      <c r="M54" s="196">
        <f t="shared" ref="M54:M55" si="25">(E54-I54)/I54</f>
        <v>0.1391816200105053</v>
      </c>
      <c r="N54" s="3"/>
      <c r="O54" s="538"/>
      <c r="P54" s="538"/>
      <c r="Q54" s="538"/>
    </row>
    <row r="55" spans="2:17" x14ac:dyDescent="0.35">
      <c r="B55" s="580" t="s">
        <v>279</v>
      </c>
      <c r="C55" s="825">
        <f>C57+C77</f>
        <v>328.29611</v>
      </c>
      <c r="D55" s="826">
        <f t="shared" ref="D55:E55" si="26">D57+D77</f>
        <v>398.07765510999997</v>
      </c>
      <c r="E55" s="571">
        <f t="shared" si="26"/>
        <v>372.09703940000003</v>
      </c>
      <c r="F55" s="581">
        <f t="shared" si="22"/>
        <v>0.93473480519065866</v>
      </c>
      <c r="G55" s="825">
        <f>G57+G77</f>
        <v>287.44621999999998</v>
      </c>
      <c r="H55" s="826">
        <f t="shared" ref="H55:I55" si="27">H57+H77</f>
        <v>294.42465523999999</v>
      </c>
      <c r="I55" s="571">
        <f t="shared" si="27"/>
        <v>275.91583799</v>
      </c>
      <c r="J55" s="581">
        <f t="shared" si="23"/>
        <v>0.93713564091664625</v>
      </c>
      <c r="K55" s="582">
        <f>(C55-G55)/G55</f>
        <v>0.14211315772390404</v>
      </c>
      <c r="L55" s="583">
        <f t="shared" si="24"/>
        <v>0.35205271713915171</v>
      </c>
      <c r="M55" s="581">
        <f t="shared" si="25"/>
        <v>0.34858891070068226</v>
      </c>
      <c r="N55" s="3"/>
      <c r="O55" s="3"/>
      <c r="P55" s="3"/>
      <c r="Q55" s="3"/>
    </row>
    <row r="56" spans="2:17" ht="15" thickBot="1" x14ac:dyDescent="0.4">
      <c r="B56" s="550" t="s">
        <v>280</v>
      </c>
      <c r="C56" s="575">
        <f>C83+C91</f>
        <v>159.23604</v>
      </c>
      <c r="D56" s="576">
        <f>D83+D91</f>
        <v>199.39960181000001</v>
      </c>
      <c r="E56" s="576">
        <f>E83+E91</f>
        <v>64.126851849999994</v>
      </c>
      <c r="F56" s="577">
        <f t="shared" si="22"/>
        <v>0.3215996986348244</v>
      </c>
      <c r="G56" s="575">
        <f>G83+G91</f>
        <v>115.75432000000001</v>
      </c>
      <c r="H56" s="576">
        <f>H83+H91</f>
        <v>116.08145136</v>
      </c>
      <c r="I56" s="576">
        <f>I83+I91</f>
        <v>107.01159305999998</v>
      </c>
      <c r="J56" s="577">
        <f t="shared" si="23"/>
        <v>0.92186642918624495</v>
      </c>
      <c r="K56" s="804">
        <f>(C56-G56)/G56</f>
        <v>0.37563798914805074</v>
      </c>
      <c r="L56" s="805">
        <f t="shared" ref="L56" si="28">(D56-H56)/H56</f>
        <v>0.71775593321630571</v>
      </c>
      <c r="M56" s="806">
        <f t="shared" ref="M56" si="29">(E56-I56)/I56</f>
        <v>-0.40074855428004963</v>
      </c>
      <c r="N56" s="3"/>
    </row>
    <row r="57" spans="2:17" x14ac:dyDescent="0.35">
      <c r="B57" s="120" t="s">
        <v>174</v>
      </c>
      <c r="C57" s="121">
        <f>C58+C59+C60+C61+C68+C69+C76</f>
        <v>328.04745000000003</v>
      </c>
      <c r="D57" s="122">
        <f>D58+D59+D60+D61+D68+D69+D76</f>
        <v>396.05420838999999</v>
      </c>
      <c r="E57" s="122">
        <f>E58+E59+E60+E61+E68+E69+E76</f>
        <v>370.30609268000001</v>
      </c>
      <c r="F57" s="366">
        <f t="shared" si="22"/>
        <v>0.93498840521183035</v>
      </c>
      <c r="G57" s="121">
        <f>G58+G59+G60+G61+G68+G69+G76</f>
        <v>287.42872</v>
      </c>
      <c r="H57" s="122">
        <f>H58+H59+H60+H61+H68+H69+H76</f>
        <v>294.00201643999998</v>
      </c>
      <c r="I57" s="122">
        <f>I58+I59+I60+I61+I68+I69+I76</f>
        <v>274.57393918999998</v>
      </c>
      <c r="J57" s="366">
        <f t="shared" si="23"/>
        <v>0.93391855782062339</v>
      </c>
      <c r="K57" s="144">
        <f t="shared" ref="K57:K61" si="30">(C57-G57)/G57</f>
        <v>0.1413175760585095</v>
      </c>
      <c r="L57" s="145">
        <f t="shared" ref="L57:L61" si="31">(D57-H57)/H57</f>
        <v>0.34711391842044337</v>
      </c>
      <c r="M57" s="366">
        <f t="shared" ref="M57:M61" si="32">(E57-I57)/I57</f>
        <v>0.348657100424069</v>
      </c>
      <c r="N57" s="3"/>
    </row>
    <row r="58" spans="2:17" x14ac:dyDescent="0.35">
      <c r="B58" s="19" t="s">
        <v>57</v>
      </c>
      <c r="C58" s="44">
        <v>44.12923</v>
      </c>
      <c r="D58" s="24">
        <v>45.553648000000003</v>
      </c>
      <c r="E58" s="24">
        <v>41.546893929999989</v>
      </c>
      <c r="F58" s="43">
        <f t="shared" si="22"/>
        <v>0.91204317884705932</v>
      </c>
      <c r="G58" s="44">
        <v>42.061750000000004</v>
      </c>
      <c r="H58" s="24">
        <v>42.328237000000001</v>
      </c>
      <c r="I58" s="24">
        <v>40.235891359999997</v>
      </c>
      <c r="J58" s="43">
        <f t="shared" si="23"/>
        <v>0.95056856159636405</v>
      </c>
      <c r="K58" s="26">
        <f t="shared" si="30"/>
        <v>4.9153447015399886E-2</v>
      </c>
      <c r="L58" s="28">
        <f t="shared" si="31"/>
        <v>7.6199984421746664E-2</v>
      </c>
      <c r="M58" s="43">
        <f t="shared" si="32"/>
        <v>3.2582913555217245E-2</v>
      </c>
      <c r="N58" s="3"/>
    </row>
    <row r="59" spans="2:17" x14ac:dyDescent="0.35">
      <c r="B59" s="19" t="s">
        <v>58</v>
      </c>
      <c r="C59" s="44">
        <v>23.83642</v>
      </c>
      <c r="D59" s="125">
        <v>24.57687</v>
      </c>
      <c r="E59" s="24">
        <v>21.978938890000006</v>
      </c>
      <c r="F59" s="43">
        <f t="shared" si="22"/>
        <v>0.89429365456219634</v>
      </c>
      <c r="G59" s="44">
        <v>20.954660000000001</v>
      </c>
      <c r="H59" s="125">
        <v>22.073314439999997</v>
      </c>
      <c r="I59" s="24">
        <v>19.400324260000001</v>
      </c>
      <c r="J59" s="43">
        <f t="shared" si="23"/>
        <v>0.87890399571547095</v>
      </c>
      <c r="K59" s="26">
        <f t="shared" si="30"/>
        <v>0.13752358663896239</v>
      </c>
      <c r="L59" s="28">
        <f t="shared" si="31"/>
        <v>0.11342001070139254</v>
      </c>
      <c r="M59" s="43">
        <f t="shared" si="32"/>
        <v>0.13291605828035805</v>
      </c>
      <c r="N59" s="3"/>
      <c r="O59" s="3"/>
      <c r="P59" s="3"/>
      <c r="Q59" s="3"/>
    </row>
    <row r="60" spans="2:17" x14ac:dyDescent="0.35">
      <c r="B60" s="19" t="s">
        <v>59</v>
      </c>
      <c r="C60" s="44">
        <v>0.06</v>
      </c>
      <c r="D60" s="24">
        <v>0.06</v>
      </c>
      <c r="E60" s="24">
        <v>1.6208129999999998E-2</v>
      </c>
      <c r="F60" s="43">
        <f t="shared" si="22"/>
        <v>0.27013549999999997</v>
      </c>
      <c r="G60" s="44">
        <v>0.06</v>
      </c>
      <c r="H60" s="24">
        <v>0.06</v>
      </c>
      <c r="I60" s="24">
        <v>2.1239479999999998E-2</v>
      </c>
      <c r="J60" s="43">
        <f t="shared" si="23"/>
        <v>0.35399133333333332</v>
      </c>
      <c r="K60" s="26">
        <f t="shared" si="30"/>
        <v>0</v>
      </c>
      <c r="L60" s="28">
        <f t="shared" si="31"/>
        <v>0</v>
      </c>
      <c r="M60" s="43">
        <f t="shared" si="32"/>
        <v>-0.23688668460809778</v>
      </c>
      <c r="N60" s="3"/>
    </row>
    <row r="61" spans="2:17" x14ac:dyDescent="0.35">
      <c r="B61" s="19" t="s">
        <v>60</v>
      </c>
      <c r="C61" s="44">
        <v>85.89622</v>
      </c>
      <c r="D61" s="24">
        <v>85.870658000000006</v>
      </c>
      <c r="E61" s="24">
        <v>83.816257419999999</v>
      </c>
      <c r="F61" s="43">
        <f t="shared" si="22"/>
        <v>0.97607563948095044</v>
      </c>
      <c r="G61" s="44">
        <v>82.528059999999996</v>
      </c>
      <c r="H61" s="24">
        <v>82.515559999999994</v>
      </c>
      <c r="I61" s="24">
        <v>81.81049652999998</v>
      </c>
      <c r="J61" s="43">
        <f t="shared" si="23"/>
        <v>0.9914553876868798</v>
      </c>
      <c r="K61" s="26">
        <f t="shared" si="30"/>
        <v>4.081230068900206E-2</v>
      </c>
      <c r="L61" s="28">
        <f t="shared" si="31"/>
        <v>4.0660185787989717E-2</v>
      </c>
      <c r="M61" s="43">
        <f t="shared" si="32"/>
        <v>2.451715825076926E-2</v>
      </c>
      <c r="N61" s="3"/>
      <c r="O61" s="3"/>
      <c r="P61" s="3"/>
    </row>
    <row r="62" spans="2:17" x14ac:dyDescent="0.35">
      <c r="B62" s="20" t="s">
        <v>159</v>
      </c>
      <c r="C62" s="61">
        <v>82.308930000000004</v>
      </c>
      <c r="D62" s="62">
        <v>82.308930000000004</v>
      </c>
      <c r="E62" s="62">
        <v>80.908929999999998</v>
      </c>
      <c r="F62" s="63">
        <f>E68/D68</f>
        <v>0.59891837779679369</v>
      </c>
      <c r="G62" s="61">
        <v>77.365110000000001</v>
      </c>
      <c r="H62" s="62">
        <v>77.365110000000001</v>
      </c>
      <c r="I62" s="62">
        <v>77.365110000000001</v>
      </c>
      <c r="J62" s="63">
        <f t="shared" si="23"/>
        <v>1</v>
      </c>
      <c r="K62" s="27">
        <f t="shared" ref="K62:M63" si="33">(C68-G62)/G62</f>
        <v>-0.87019730211719482</v>
      </c>
      <c r="L62" s="29">
        <f t="shared" si="33"/>
        <v>-0.85019332151146687</v>
      </c>
      <c r="M62" s="63">
        <f t="shared" si="33"/>
        <v>-0.91027802713652195</v>
      </c>
      <c r="N62" s="3"/>
      <c r="O62" s="3"/>
      <c r="P62" s="3"/>
    </row>
    <row r="63" spans="2:17" x14ac:dyDescent="0.35">
      <c r="B63" s="20" t="s">
        <v>160</v>
      </c>
      <c r="C63" s="61">
        <v>0.02</v>
      </c>
      <c r="D63" s="62">
        <v>0.02</v>
      </c>
      <c r="E63" s="62">
        <v>0</v>
      </c>
      <c r="F63" s="63">
        <f>E69/D69</f>
        <v>0.94644761247135001</v>
      </c>
      <c r="G63" s="61">
        <v>1.52</v>
      </c>
      <c r="H63" s="62">
        <v>1.52</v>
      </c>
      <c r="I63" s="62">
        <v>1.5</v>
      </c>
      <c r="J63" s="63">
        <f t="shared" si="23"/>
        <v>0.98684210526315785</v>
      </c>
      <c r="K63" s="27">
        <f t="shared" si="33"/>
        <v>106.80090789473684</v>
      </c>
      <c r="L63" s="29">
        <f t="shared" si="33"/>
        <v>149.07115478947367</v>
      </c>
      <c r="M63" s="63">
        <f t="shared" si="33"/>
        <v>142.92827929999999</v>
      </c>
      <c r="N63" s="3"/>
    </row>
    <row r="64" spans="2:17" x14ac:dyDescent="0.35">
      <c r="B64" s="20" t="s">
        <v>161</v>
      </c>
      <c r="C64" s="126">
        <v>0</v>
      </c>
      <c r="D64" s="62">
        <v>0</v>
      </c>
      <c r="E64" s="62">
        <v>0</v>
      </c>
      <c r="F64" s="18">
        <v>0</v>
      </c>
      <c r="G64" s="126">
        <v>0</v>
      </c>
      <c r="H64" s="62">
        <v>0</v>
      </c>
      <c r="I64" s="62">
        <v>0</v>
      </c>
      <c r="J64" s="18">
        <v>0</v>
      </c>
      <c r="K64" s="30">
        <v>0</v>
      </c>
      <c r="L64" s="22">
        <v>0</v>
      </c>
      <c r="M64" s="35">
        <v>0</v>
      </c>
      <c r="N64" s="3"/>
    </row>
    <row r="65" spans="1:17" x14ac:dyDescent="0.35">
      <c r="B65" s="20" t="s">
        <v>162</v>
      </c>
      <c r="C65" s="126">
        <v>0</v>
      </c>
      <c r="D65" s="62">
        <v>0</v>
      </c>
      <c r="E65" s="62">
        <v>0</v>
      </c>
      <c r="F65" s="18">
        <v>0</v>
      </c>
      <c r="G65" s="126">
        <v>0</v>
      </c>
      <c r="H65" s="62">
        <v>0</v>
      </c>
      <c r="I65" s="62">
        <v>0</v>
      </c>
      <c r="J65" s="18">
        <v>0</v>
      </c>
      <c r="K65" s="30">
        <v>0</v>
      </c>
      <c r="L65" s="22">
        <v>0</v>
      </c>
      <c r="M65" s="35">
        <v>0</v>
      </c>
      <c r="N65" s="3"/>
    </row>
    <row r="66" spans="1:17" x14ac:dyDescent="0.35">
      <c r="B66" s="20" t="s">
        <v>163</v>
      </c>
      <c r="C66" s="61">
        <v>1.04583</v>
      </c>
      <c r="D66" s="127">
        <v>1.020268</v>
      </c>
      <c r="E66" s="62">
        <v>0.53080007000000007</v>
      </c>
      <c r="F66" s="63">
        <f t="shared" ref="F66:F72" si="34">E66/D66</f>
        <v>0.52025553089972443</v>
      </c>
      <c r="G66" s="61">
        <v>1.04583</v>
      </c>
      <c r="H66" s="127">
        <v>1.0333300000000001</v>
      </c>
      <c r="I66" s="62">
        <v>0.7465001899999999</v>
      </c>
      <c r="J66" s="63">
        <f t="shared" ref="J66:J72" si="35">I66/H66</f>
        <v>0.72242186910280337</v>
      </c>
      <c r="K66" s="27">
        <f>(C66-G66)/G66</f>
        <v>0</v>
      </c>
      <c r="L66" s="29">
        <f>(D66-H66)/H66</f>
        <v>-1.2640685937696697E-2</v>
      </c>
      <c r="M66" s="63">
        <f t="shared" ref="M66:M72" si="36">(E66-I66)/I66</f>
        <v>-0.28894851319461801</v>
      </c>
      <c r="N66" s="3"/>
    </row>
    <row r="67" spans="1:17" x14ac:dyDescent="0.35">
      <c r="B67" s="20" t="s">
        <v>164</v>
      </c>
      <c r="C67" s="126">
        <v>2.5214599999999998</v>
      </c>
      <c r="D67" s="62">
        <v>2.5214599999999998</v>
      </c>
      <c r="E67" s="62">
        <v>2.3765273499999999</v>
      </c>
      <c r="F67" s="63">
        <f t="shared" si="34"/>
        <v>0.94252034535546869</v>
      </c>
      <c r="G67" s="126">
        <v>2.5971199999999999</v>
      </c>
      <c r="H67" s="62">
        <v>2.5971199999999999</v>
      </c>
      <c r="I67" s="62">
        <v>2.1988863400000005</v>
      </c>
      <c r="J67" s="63">
        <f t="shared" si="35"/>
        <v>0.8466633578733368</v>
      </c>
      <c r="K67" s="27">
        <f>(C67-G67)/G67</f>
        <v>-2.9132269590931518E-2</v>
      </c>
      <c r="L67" s="29">
        <f>(D67-H67)/H67</f>
        <v>-2.9132269590931518E-2</v>
      </c>
      <c r="M67" s="63">
        <f t="shared" ref="M67:M69" si="37">(E67-I67)/I67</f>
        <v>8.0786808653329212E-2</v>
      </c>
      <c r="N67" s="3"/>
    </row>
    <row r="68" spans="1:17" x14ac:dyDescent="0.35">
      <c r="B68" s="19" t="s">
        <v>61</v>
      </c>
      <c r="C68" s="152">
        <v>10.042199999999999</v>
      </c>
      <c r="D68" s="153">
        <v>11.589810160000001</v>
      </c>
      <c r="E68" s="153">
        <v>6.941350299999999</v>
      </c>
      <c r="F68" s="43">
        <f t="shared" si="34"/>
        <v>0.59891837779679369</v>
      </c>
      <c r="G68" s="128">
        <v>10.014670000000001</v>
      </c>
      <c r="H68" s="129">
        <v>10.014670000000001</v>
      </c>
      <c r="I68" s="129">
        <v>6.6822637599999997</v>
      </c>
      <c r="J68" s="43">
        <f t="shared" si="35"/>
        <v>0.66724752388246433</v>
      </c>
      <c r="K68" s="26">
        <f t="shared" ref="K68:K69" si="38">(C68-G68)/G68</f>
        <v>2.7489672650220847E-3</v>
      </c>
      <c r="L68" s="28">
        <f t="shared" ref="L68:L69" si="39">(D68-H68)/H68</f>
        <v>0.15728328142614784</v>
      </c>
      <c r="M68" s="43">
        <f t="shared" si="37"/>
        <v>3.8772270791058883E-2</v>
      </c>
      <c r="N68" s="3"/>
    </row>
    <row r="69" spans="1:17" x14ac:dyDescent="0.35">
      <c r="B69" s="19" t="s">
        <v>62</v>
      </c>
      <c r="C69" s="152">
        <v>163.85738000000001</v>
      </c>
      <c r="D69" s="153">
        <v>228.10815528000001</v>
      </c>
      <c r="E69" s="153">
        <v>215.89241894999998</v>
      </c>
      <c r="F69" s="43">
        <f t="shared" si="34"/>
        <v>0.94644761247135001</v>
      </c>
      <c r="G69" s="128">
        <v>131.58358000000001</v>
      </c>
      <c r="H69" s="129">
        <v>136.784235</v>
      </c>
      <c r="I69" s="129">
        <v>126.37343747</v>
      </c>
      <c r="J69" s="43">
        <f t="shared" si="35"/>
        <v>0.92388890773852705</v>
      </c>
      <c r="K69" s="26">
        <f t="shared" si="38"/>
        <v>0.24527224445481716</v>
      </c>
      <c r="L69" s="28">
        <f t="shared" si="39"/>
        <v>0.6676494574100591</v>
      </c>
      <c r="M69" s="43">
        <f t="shared" si="37"/>
        <v>0.70836865145217753</v>
      </c>
      <c r="N69" s="3"/>
      <c r="O69" s="3"/>
      <c r="P69" s="3"/>
    </row>
    <row r="70" spans="1:17" x14ac:dyDescent="0.35">
      <c r="A70" s="11"/>
      <c r="B70" s="20" t="s">
        <v>101</v>
      </c>
      <c r="C70" s="61">
        <v>6.2249699999999999</v>
      </c>
      <c r="D70" s="62">
        <v>6.2249699999999999</v>
      </c>
      <c r="E70" s="62">
        <v>7.2048277699999996</v>
      </c>
      <c r="F70" s="63">
        <f t="shared" si="34"/>
        <v>1.1574076292737154</v>
      </c>
      <c r="G70" s="61">
        <v>8.8108299999999993</v>
      </c>
      <c r="H70" s="62">
        <v>8.8108299999999993</v>
      </c>
      <c r="I70" s="62">
        <v>5.2466749999999998</v>
      </c>
      <c r="J70" s="63">
        <f t="shared" si="35"/>
        <v>0.59548022150013113</v>
      </c>
      <c r="K70" s="27">
        <f t="shared" ref="K70:K72" si="40">(C70-G70)/G70</f>
        <v>-0.29348653872563646</v>
      </c>
      <c r="L70" s="29">
        <f t="shared" ref="L70:L72" si="41">(D70-H70)/H70</f>
        <v>-0.29348653872563646</v>
      </c>
      <c r="M70" s="63">
        <f t="shared" si="36"/>
        <v>0.37321785130582702</v>
      </c>
      <c r="N70" s="3"/>
    </row>
    <row r="71" spans="1:17" x14ac:dyDescent="0.35">
      <c r="B71" s="20" t="s">
        <v>88</v>
      </c>
      <c r="C71" s="61">
        <v>147.93680000000001</v>
      </c>
      <c r="D71" s="62">
        <v>206.18977028</v>
      </c>
      <c r="E71" s="62">
        <v>194.28512222999998</v>
      </c>
      <c r="F71" s="63">
        <f t="shared" si="34"/>
        <v>0.94226363396285939</v>
      </c>
      <c r="G71" s="61">
        <v>104.63039000000001</v>
      </c>
      <c r="H71" s="62">
        <v>109.43039</v>
      </c>
      <c r="I71" s="62">
        <v>111.3392327</v>
      </c>
      <c r="J71" s="63">
        <f t="shared" si="35"/>
        <v>1.0174434423563692</v>
      </c>
      <c r="K71" s="27">
        <f t="shared" si="40"/>
        <v>0.41389896377142432</v>
      </c>
      <c r="L71" s="29">
        <f t="shared" si="41"/>
        <v>0.88420940727708275</v>
      </c>
      <c r="M71" s="63">
        <f t="shared" si="36"/>
        <v>0.74498348442453377</v>
      </c>
      <c r="N71" s="3"/>
      <c r="O71" s="11"/>
      <c r="P71" s="11"/>
      <c r="Q71" s="11"/>
    </row>
    <row r="72" spans="1:17" x14ac:dyDescent="0.35">
      <c r="B72" s="20" t="s">
        <v>89</v>
      </c>
      <c r="C72" s="126">
        <v>0.02</v>
      </c>
      <c r="D72" s="62">
        <v>0.02</v>
      </c>
      <c r="E72" s="62">
        <v>0</v>
      </c>
      <c r="F72" s="63">
        <f t="shared" si="34"/>
        <v>0</v>
      </c>
      <c r="G72" s="126">
        <v>0.50075999999999998</v>
      </c>
      <c r="H72" s="62">
        <v>0.78076000000000001</v>
      </c>
      <c r="I72" s="62">
        <v>0.22601499999999999</v>
      </c>
      <c r="J72" s="63">
        <f t="shared" si="35"/>
        <v>0.28948076233413594</v>
      </c>
      <c r="K72" s="27">
        <f t="shared" si="40"/>
        <v>-0.96006070772425911</v>
      </c>
      <c r="L72" s="29">
        <f t="shared" si="41"/>
        <v>-0.97438393360315589</v>
      </c>
      <c r="M72" s="63">
        <f t="shared" si="36"/>
        <v>-1</v>
      </c>
      <c r="N72" s="3"/>
    </row>
    <row r="73" spans="1:17" x14ac:dyDescent="0.35">
      <c r="B73" s="20" t="s">
        <v>90</v>
      </c>
      <c r="C73" s="126">
        <v>0</v>
      </c>
      <c r="D73" s="62">
        <v>0</v>
      </c>
      <c r="E73" s="62">
        <v>0</v>
      </c>
      <c r="F73" s="18">
        <v>0</v>
      </c>
      <c r="G73" s="126">
        <v>0</v>
      </c>
      <c r="H73" s="62">
        <v>0</v>
      </c>
      <c r="I73" s="62">
        <v>0</v>
      </c>
      <c r="J73" s="18">
        <v>0</v>
      </c>
      <c r="K73" s="30">
        <v>0</v>
      </c>
      <c r="L73" s="22">
        <v>0</v>
      </c>
      <c r="M73" s="35">
        <v>0</v>
      </c>
      <c r="N73" s="3"/>
    </row>
    <row r="74" spans="1:17" x14ac:dyDescent="0.35">
      <c r="B74" s="20" t="s">
        <v>93</v>
      </c>
      <c r="C74" s="61">
        <v>9.6756100000000007</v>
      </c>
      <c r="D74" s="127">
        <v>15.673415</v>
      </c>
      <c r="E74" s="62">
        <v>14.402468949999999</v>
      </c>
      <c r="F74" s="63">
        <f>E74/D74</f>
        <v>0.91891071282167924</v>
      </c>
      <c r="G74" s="61">
        <v>17.6416</v>
      </c>
      <c r="H74" s="127">
        <v>17.762255</v>
      </c>
      <c r="I74" s="62">
        <v>9.5615147699999987</v>
      </c>
      <c r="J74" s="63">
        <f>I74/H74</f>
        <v>0.53830523038882161</v>
      </c>
      <c r="K74" s="27">
        <f>(C74-G74)/G74</f>
        <v>-0.45154577816071101</v>
      </c>
      <c r="L74" s="29">
        <f>(D74-H74)/H74</f>
        <v>-0.1175999331166003</v>
      </c>
      <c r="M74" s="63">
        <f>(E74-I74)/I74</f>
        <v>0.50629573832682595</v>
      </c>
      <c r="N74" s="3"/>
    </row>
    <row r="75" spans="1:17" x14ac:dyDescent="0.35">
      <c r="B75" s="20" t="s">
        <v>102</v>
      </c>
      <c r="C75" s="126">
        <v>0</v>
      </c>
      <c r="D75" s="62">
        <v>0</v>
      </c>
      <c r="E75" s="62">
        <v>0</v>
      </c>
      <c r="F75" s="18">
        <v>0</v>
      </c>
      <c r="G75" s="126">
        <v>0</v>
      </c>
      <c r="H75" s="62">
        <v>0</v>
      </c>
      <c r="I75" s="62">
        <v>0</v>
      </c>
      <c r="J75" s="18">
        <v>0</v>
      </c>
      <c r="K75" s="21">
        <v>0</v>
      </c>
      <c r="L75" s="22">
        <v>0</v>
      </c>
      <c r="M75" s="35">
        <v>0</v>
      </c>
      <c r="N75" s="3"/>
    </row>
    <row r="76" spans="1:17" ht="15" thickBot="1" x14ac:dyDescent="0.4">
      <c r="B76" s="130" t="s">
        <v>64</v>
      </c>
      <c r="C76" s="131">
        <v>0.22600000000000001</v>
      </c>
      <c r="D76" s="132">
        <v>0.29506694999999999</v>
      </c>
      <c r="E76" s="133">
        <v>0.11402506</v>
      </c>
      <c r="F76" s="37">
        <f t="shared" ref="F76:F82" si="42">E76/D76</f>
        <v>0.38643792535897359</v>
      </c>
      <c r="G76" s="131">
        <v>0.22600000000000001</v>
      </c>
      <c r="H76" s="132">
        <v>0.22600000000000001</v>
      </c>
      <c r="I76" s="133">
        <v>5.0286330000000004E-2</v>
      </c>
      <c r="J76" s="37">
        <f t="shared" ref="J76:J82" si="43">I76/H76</f>
        <v>0.22250588495575221</v>
      </c>
      <c r="K76" s="88">
        <f>(C76-G76)/G76</f>
        <v>0</v>
      </c>
      <c r="L76" s="134">
        <f t="shared" ref="L76:L77" si="44">(D76-H76)/H76</f>
        <v>0.3056059734513274</v>
      </c>
      <c r="M76" s="37">
        <f t="shared" ref="M76:M77" si="45">(E76-I76)/I76</f>
        <v>1.2675160426302732</v>
      </c>
      <c r="N76" s="3"/>
    </row>
    <row r="77" spans="1:17" x14ac:dyDescent="0.35">
      <c r="B77" s="135" t="s">
        <v>91</v>
      </c>
      <c r="C77" s="136">
        <f>C78+C80</f>
        <v>0.24865999999999999</v>
      </c>
      <c r="D77" s="137">
        <f>D78+D80</f>
        <v>2.0234467199999999</v>
      </c>
      <c r="E77" s="137">
        <f>E78+E80</f>
        <v>1.79094672</v>
      </c>
      <c r="F77" s="376">
        <f t="shared" si="42"/>
        <v>0.88509704866357941</v>
      </c>
      <c r="G77" s="136">
        <f>G78+G80</f>
        <v>1.7500000000000002E-2</v>
      </c>
      <c r="H77" s="137">
        <f>H78+H80</f>
        <v>0.42263879999999998</v>
      </c>
      <c r="I77" s="137">
        <f>I78+I80</f>
        <v>1.3418988000000001</v>
      </c>
      <c r="J77" s="376">
        <f t="shared" si="43"/>
        <v>3.1750487650447621</v>
      </c>
      <c r="K77" s="138">
        <f>(C77-G77)/G77</f>
        <v>13.209142857142854</v>
      </c>
      <c r="L77" s="139">
        <f t="shared" si="44"/>
        <v>3.7876501636858704</v>
      </c>
      <c r="M77" s="376">
        <f t="shared" si="45"/>
        <v>0.3346362035646801</v>
      </c>
      <c r="N77" s="3"/>
    </row>
    <row r="78" spans="1:17" x14ac:dyDescent="0.35">
      <c r="B78" s="19" t="s">
        <v>60</v>
      </c>
      <c r="C78" s="128">
        <v>0</v>
      </c>
      <c r="D78" s="129">
        <v>2.5562000000000001E-2</v>
      </c>
      <c r="E78" s="278">
        <v>2.5562000000000001E-2</v>
      </c>
      <c r="F78" s="43">
        <f t="shared" si="42"/>
        <v>1</v>
      </c>
      <c r="G78" s="128">
        <v>1.7500000000000002E-2</v>
      </c>
      <c r="H78" s="129">
        <v>0.03</v>
      </c>
      <c r="I78" s="278">
        <v>0.03</v>
      </c>
      <c r="J78" s="43">
        <f t="shared" si="43"/>
        <v>1</v>
      </c>
      <c r="K78" s="23">
        <v>0</v>
      </c>
      <c r="L78" s="278">
        <v>0</v>
      </c>
      <c r="M78" s="280">
        <v>0</v>
      </c>
      <c r="N78" s="3"/>
    </row>
    <row r="79" spans="1:17" x14ac:dyDescent="0.35">
      <c r="B79" s="20" t="s">
        <v>165</v>
      </c>
      <c r="C79" s="61">
        <v>0</v>
      </c>
      <c r="D79" s="62">
        <v>2.5562000000000001E-2</v>
      </c>
      <c r="E79" s="279">
        <v>2.5562000000000001E-2</v>
      </c>
      <c r="F79" s="63">
        <f t="shared" si="42"/>
        <v>1</v>
      </c>
      <c r="G79" s="61">
        <v>1.7500000000000002E-2</v>
      </c>
      <c r="H79" s="62">
        <v>0.03</v>
      </c>
      <c r="I79" s="279">
        <v>0.03</v>
      </c>
      <c r="J79" s="63">
        <f t="shared" si="43"/>
        <v>1</v>
      </c>
      <c r="K79" s="21">
        <v>0</v>
      </c>
      <c r="L79" s="279">
        <v>0</v>
      </c>
      <c r="M79" s="281">
        <v>0</v>
      </c>
      <c r="N79" s="3"/>
    </row>
    <row r="80" spans="1:17" x14ac:dyDescent="0.35">
      <c r="B80" s="19" t="s">
        <v>62</v>
      </c>
      <c r="C80" s="128">
        <v>0.24865999999999999</v>
      </c>
      <c r="D80" s="129">
        <v>1.9978847200000001</v>
      </c>
      <c r="E80" s="129">
        <v>1.7653847199999999</v>
      </c>
      <c r="F80" s="43">
        <f t="shared" si="42"/>
        <v>0.88362691917479597</v>
      </c>
      <c r="G80" s="128">
        <v>0</v>
      </c>
      <c r="H80" s="129">
        <v>0.39263880000000001</v>
      </c>
      <c r="I80" s="129">
        <v>1.3118988</v>
      </c>
      <c r="J80" s="43">
        <f t="shared" si="43"/>
        <v>3.341235761722988</v>
      </c>
      <c r="K80" s="23">
        <v>0</v>
      </c>
      <c r="L80" s="28">
        <f t="shared" ref="L80:L82" si="46">(D80-H80)/H80</f>
        <v>4.0883527557643307</v>
      </c>
      <c r="M80" s="369">
        <f t="shared" ref="M80:M82" si="47">(E80-I80)/I80</f>
        <v>0.34567141916739297</v>
      </c>
      <c r="N80" s="3"/>
    </row>
    <row r="81" spans="2:16" x14ac:dyDescent="0.35">
      <c r="B81" s="20" t="s">
        <v>94</v>
      </c>
      <c r="C81" s="61">
        <v>1.9359999999999999E-2</v>
      </c>
      <c r="D81" s="127">
        <v>0.25185999999999997</v>
      </c>
      <c r="E81" s="62">
        <v>0.25185999999999997</v>
      </c>
      <c r="F81" s="63">
        <f t="shared" si="42"/>
        <v>1</v>
      </c>
      <c r="G81" s="61">
        <v>0</v>
      </c>
      <c r="H81" s="127">
        <v>0.12523500000000001</v>
      </c>
      <c r="I81" s="62">
        <v>0.12523500000000001</v>
      </c>
      <c r="J81" s="63">
        <f t="shared" si="43"/>
        <v>1</v>
      </c>
      <c r="K81" s="21">
        <v>0</v>
      </c>
      <c r="L81" s="29">
        <f t="shared" si="46"/>
        <v>1.0110991336287776</v>
      </c>
      <c r="M81" s="371">
        <f t="shared" si="47"/>
        <v>1.0110991336287776</v>
      </c>
      <c r="N81" s="3"/>
      <c r="O81" s="3"/>
      <c r="P81" s="3"/>
    </row>
    <row r="82" spans="2:16" ht="15" thickBot="1" x14ac:dyDescent="0.4">
      <c r="B82" s="140" t="s">
        <v>95</v>
      </c>
      <c r="C82" s="64">
        <v>0.2293</v>
      </c>
      <c r="D82" s="65">
        <v>1.7460247199999999</v>
      </c>
      <c r="E82" s="65">
        <v>1.5135247199999999</v>
      </c>
      <c r="F82" s="66">
        <f t="shared" si="42"/>
        <v>0.86684037325657115</v>
      </c>
      <c r="G82" s="64">
        <v>0</v>
      </c>
      <c r="H82" s="65">
        <v>0.26740379999999997</v>
      </c>
      <c r="I82" s="65">
        <v>1.1866638</v>
      </c>
      <c r="J82" s="66">
        <f t="shared" si="43"/>
        <v>4.43772227619802</v>
      </c>
      <c r="K82" s="808">
        <v>0</v>
      </c>
      <c r="L82" s="374">
        <f t="shared" si="46"/>
        <v>5.5295434096299312</v>
      </c>
      <c r="M82" s="375">
        <f t="shared" si="47"/>
        <v>0.27544526090709087</v>
      </c>
      <c r="N82" s="3"/>
    </row>
    <row r="83" spans="2:16" x14ac:dyDescent="0.35">
      <c r="B83" s="135" t="s">
        <v>385</v>
      </c>
      <c r="C83" s="136">
        <f>SUM(C84:C86)</f>
        <v>159.23604</v>
      </c>
      <c r="D83" s="137">
        <f>SUM(D84:D86)</f>
        <v>198.02542181000001</v>
      </c>
      <c r="E83" s="137">
        <f>SUM(E84:E86)</f>
        <v>62.752671849999999</v>
      </c>
      <c r="F83" s="376">
        <f>E83/D83</f>
        <v>0.31689199940303359</v>
      </c>
      <c r="G83" s="136">
        <f>SUM(G84:G86)</f>
        <v>115</v>
      </c>
      <c r="H83" s="137">
        <f>SUM(H84:H86)</f>
        <v>114.81402226</v>
      </c>
      <c r="I83" s="137">
        <f>SUM(I84:I86)</f>
        <v>106.67259395999999</v>
      </c>
      <c r="J83" s="376">
        <f>I83/H83</f>
        <v>0.92909029629182838</v>
      </c>
      <c r="K83" s="138">
        <f>(C83-G83)/G83</f>
        <v>0.38466121739130438</v>
      </c>
      <c r="L83" s="139">
        <f t="shared" ref="L83:L88" si="48">(D83-H83)/H83</f>
        <v>0.72474945056419282</v>
      </c>
      <c r="M83" s="376">
        <f t="shared" ref="M83:M88" si="49">(E83-I83)/I83</f>
        <v>-0.41172639081476775</v>
      </c>
      <c r="N83" s="3"/>
    </row>
    <row r="84" spans="2:16" x14ac:dyDescent="0.35">
      <c r="B84" s="19" t="s">
        <v>58</v>
      </c>
      <c r="C84" s="44">
        <v>0.11899</v>
      </c>
      <c r="D84" s="24">
        <v>0.11899</v>
      </c>
      <c r="E84" s="24">
        <v>0.26960528</v>
      </c>
      <c r="F84" s="369">
        <f>E84/D84</f>
        <v>2.2657809899991594</v>
      </c>
      <c r="G84" s="44">
        <v>1.5</v>
      </c>
      <c r="H84" s="24">
        <v>1.92042516</v>
      </c>
      <c r="I84" s="24">
        <v>0.18393175</v>
      </c>
      <c r="J84" s="369">
        <f>I84/H84</f>
        <v>9.5776577932357443E-2</v>
      </c>
      <c r="K84" s="26">
        <f>(C84-G84)/G84</f>
        <v>-0.92067333333333334</v>
      </c>
      <c r="L84" s="28">
        <f t="shared" si="48"/>
        <v>-0.93803976198687178</v>
      </c>
      <c r="M84" s="369">
        <f t="shared" si="49"/>
        <v>0.46578978343869393</v>
      </c>
      <c r="N84" s="3"/>
    </row>
    <row r="85" spans="2:16" x14ac:dyDescent="0.35">
      <c r="B85" s="19" t="s">
        <v>61</v>
      </c>
      <c r="C85" s="44">
        <v>64.117050000000006</v>
      </c>
      <c r="D85" s="24">
        <v>59.529441890000001</v>
      </c>
      <c r="E85" s="24">
        <v>16.60321141</v>
      </c>
      <c r="F85" s="369">
        <f>E85/D85</f>
        <v>0.27890756040817299</v>
      </c>
      <c r="G85" s="44">
        <v>10.5</v>
      </c>
      <c r="H85" s="24">
        <v>10.5</v>
      </c>
      <c r="I85" s="24">
        <v>3.2164223500000002</v>
      </c>
      <c r="J85" s="369">
        <f>I85/H85</f>
        <v>0.30632593809523812</v>
      </c>
      <c r="K85" s="26">
        <f>(C85-G85)/G85</f>
        <v>5.1063857142857145</v>
      </c>
      <c r="L85" s="28">
        <f t="shared" si="48"/>
        <v>4.6694706561904766</v>
      </c>
      <c r="M85" s="369">
        <f t="shared" si="49"/>
        <v>4.16201219967272</v>
      </c>
      <c r="N85" s="3"/>
    </row>
    <row r="86" spans="2:16" x14ac:dyDescent="0.35">
      <c r="B86" s="19" t="s">
        <v>62</v>
      </c>
      <c r="C86" s="44">
        <v>95</v>
      </c>
      <c r="D86" s="24">
        <v>138.37698992</v>
      </c>
      <c r="E86" s="24">
        <v>45.879855159999998</v>
      </c>
      <c r="F86" s="369">
        <f>E86/D86</f>
        <v>0.33155696757477204</v>
      </c>
      <c r="G86" s="44">
        <v>103</v>
      </c>
      <c r="H86" s="24">
        <v>102.39359709999999</v>
      </c>
      <c r="I86" s="24">
        <v>103.27223985999998</v>
      </c>
      <c r="J86" s="369">
        <f>I86/H86</f>
        <v>1.0085810322606588</v>
      </c>
      <c r="K86" s="26">
        <f>(C86-G86)/G86</f>
        <v>-7.7669902912621352E-2</v>
      </c>
      <c r="L86" s="28">
        <f t="shared" si="48"/>
        <v>0.3514222943535989</v>
      </c>
      <c r="M86" s="369">
        <f t="shared" si="49"/>
        <v>-0.55573874235519072</v>
      </c>
      <c r="N86" s="3"/>
      <c r="O86" s="3"/>
      <c r="P86" s="3"/>
    </row>
    <row r="87" spans="2:16" x14ac:dyDescent="0.35">
      <c r="B87" s="20" t="s">
        <v>101</v>
      </c>
      <c r="C87" s="61">
        <v>0</v>
      </c>
      <c r="D87" s="127">
        <v>0</v>
      </c>
      <c r="E87" s="127">
        <v>0</v>
      </c>
      <c r="F87" s="564">
        <v>0</v>
      </c>
      <c r="G87" s="61">
        <v>0</v>
      </c>
      <c r="H87" s="127">
        <v>0</v>
      </c>
      <c r="I87" s="62">
        <v>11.2820891</v>
      </c>
      <c r="J87" s="564">
        <v>0</v>
      </c>
      <c r="K87" s="21">
        <v>0</v>
      </c>
      <c r="L87" s="279">
        <v>0</v>
      </c>
      <c r="M87" s="281">
        <v>0</v>
      </c>
      <c r="N87" s="3"/>
    </row>
    <row r="88" spans="2:16" x14ac:dyDescent="0.35">
      <c r="B88" s="20" t="s">
        <v>88</v>
      </c>
      <c r="C88" s="61">
        <v>95</v>
      </c>
      <c r="D88" s="62">
        <v>138.37698992</v>
      </c>
      <c r="E88" s="62">
        <v>33.19140616</v>
      </c>
      <c r="F88" s="371">
        <f>E88/D88</f>
        <v>0.23986217780274721</v>
      </c>
      <c r="G88" s="61">
        <v>103</v>
      </c>
      <c r="H88" s="62">
        <v>102.39359709999999</v>
      </c>
      <c r="I88" s="62">
        <v>83.569949459999989</v>
      </c>
      <c r="J88" s="371">
        <f>I88/H88</f>
        <v>0.81616382104814245</v>
      </c>
      <c r="K88" s="27">
        <f>(C88-G88)/G88</f>
        <v>-7.7669902912621352E-2</v>
      </c>
      <c r="L88" s="29">
        <f t="shared" si="48"/>
        <v>0.3514222943535989</v>
      </c>
      <c r="M88" s="63">
        <f t="shared" si="49"/>
        <v>-0.60283084560333766</v>
      </c>
      <c r="N88" s="3"/>
    </row>
    <row r="89" spans="2:16" x14ac:dyDescent="0.35">
      <c r="B89" s="20" t="s">
        <v>89</v>
      </c>
      <c r="C89" s="61"/>
      <c r="D89" s="62"/>
      <c r="E89" s="62"/>
      <c r="F89" s="556">
        <v>0</v>
      </c>
      <c r="G89" s="61">
        <v>0</v>
      </c>
      <c r="H89" s="62">
        <v>0</v>
      </c>
      <c r="I89" s="62">
        <v>0</v>
      </c>
      <c r="J89" s="556">
        <v>0</v>
      </c>
      <c r="K89" s="21">
        <v>0</v>
      </c>
      <c r="L89" s="279">
        <v>0</v>
      </c>
      <c r="M89" s="281">
        <v>0</v>
      </c>
      <c r="N89" s="3"/>
    </row>
    <row r="90" spans="2:16" ht="15" thickBot="1" x14ac:dyDescent="0.4">
      <c r="B90" s="699" t="s">
        <v>93</v>
      </c>
      <c r="C90" s="451">
        <v>0</v>
      </c>
      <c r="D90" s="457">
        <v>0</v>
      </c>
      <c r="E90" s="457">
        <v>12.688449</v>
      </c>
      <c r="F90" s="700">
        <v>0</v>
      </c>
      <c r="G90" s="451">
        <v>0</v>
      </c>
      <c r="H90" s="457">
        <v>0</v>
      </c>
      <c r="I90" s="457">
        <v>8.4202013000000004</v>
      </c>
      <c r="J90" s="700">
        <v>0</v>
      </c>
      <c r="K90" s="808">
        <v>0</v>
      </c>
      <c r="L90" s="410">
        <v>0</v>
      </c>
      <c r="M90" s="435">
        <v>0</v>
      </c>
      <c r="N90" s="3"/>
    </row>
    <row r="91" spans="2:16" x14ac:dyDescent="0.35">
      <c r="B91" s="135" t="s">
        <v>282</v>
      </c>
      <c r="C91" s="136">
        <v>0</v>
      </c>
      <c r="D91" s="137">
        <v>1.37418</v>
      </c>
      <c r="E91" s="137">
        <v>1.37418</v>
      </c>
      <c r="F91" s="376">
        <f>E91/D91</f>
        <v>1</v>
      </c>
      <c r="G91" s="136">
        <v>0.75431999999999999</v>
      </c>
      <c r="H91" s="137">
        <v>1.2674291000000002</v>
      </c>
      <c r="I91" s="137">
        <v>0.3389991</v>
      </c>
      <c r="J91" s="392">
        <f>I91/H91</f>
        <v>0.26746987267374556</v>
      </c>
      <c r="K91" s="138">
        <f>(C91-G91)/G91</f>
        <v>-1</v>
      </c>
      <c r="L91" s="139">
        <f t="shared" ref="L91:L93" si="50">(D91-H91)/H91</f>
        <v>8.422632871534963E-2</v>
      </c>
      <c r="M91" s="376">
        <f t="shared" ref="M91:M93" si="51">(E91-I91)/I91</f>
        <v>3.0536390804577351</v>
      </c>
      <c r="N91" s="3"/>
    </row>
    <row r="92" spans="2:16" x14ac:dyDescent="0.35">
      <c r="B92" s="19" t="s">
        <v>62</v>
      </c>
      <c r="C92" s="44">
        <v>0</v>
      </c>
      <c r="D92" s="24">
        <v>1.37418</v>
      </c>
      <c r="E92" s="24">
        <v>1.37418</v>
      </c>
      <c r="F92" s="369">
        <f>E92/D92</f>
        <v>1</v>
      </c>
      <c r="G92" s="44">
        <v>0.75431999999999999</v>
      </c>
      <c r="H92" s="24">
        <v>1.2674291000000002</v>
      </c>
      <c r="I92" s="24">
        <v>0.3389991</v>
      </c>
      <c r="J92" s="514">
        <f>I92/H92</f>
        <v>0.26746987267374556</v>
      </c>
      <c r="K92" s="26">
        <f>(C92-G92)/G92</f>
        <v>-1</v>
      </c>
      <c r="L92" s="28">
        <f t="shared" si="50"/>
        <v>8.422632871534963E-2</v>
      </c>
      <c r="M92" s="369">
        <f t="shared" si="51"/>
        <v>3.0536390804577351</v>
      </c>
      <c r="N92" s="3"/>
    </row>
    <row r="93" spans="2:16" x14ac:dyDescent="0.35">
      <c r="B93" s="20" t="s">
        <v>94</v>
      </c>
      <c r="C93" s="61">
        <v>0</v>
      </c>
      <c r="D93" s="127">
        <v>1.37418</v>
      </c>
      <c r="E93" s="62">
        <v>1.37418</v>
      </c>
      <c r="F93" s="371">
        <f>E93/D93</f>
        <v>1</v>
      </c>
      <c r="G93" s="61">
        <v>0</v>
      </c>
      <c r="H93" s="127">
        <v>0.3389991</v>
      </c>
      <c r="I93" s="62">
        <v>0.3389991</v>
      </c>
      <c r="J93" s="709">
        <f>I93/H93</f>
        <v>1</v>
      </c>
      <c r="K93" s="61">
        <v>0</v>
      </c>
      <c r="L93" s="29">
        <f t="shared" si="50"/>
        <v>3.0536390804577351</v>
      </c>
      <c r="M93" s="371">
        <f t="shared" si="51"/>
        <v>3.0536390804577351</v>
      </c>
      <c r="N93" s="3"/>
    </row>
    <row r="94" spans="2:16" ht="15" thickBot="1" x14ac:dyDescent="0.4">
      <c r="B94" s="140" t="s">
        <v>95</v>
      </c>
      <c r="C94" s="554">
        <v>0</v>
      </c>
      <c r="D94" s="410">
        <v>0</v>
      </c>
      <c r="E94" s="410">
        <v>0</v>
      </c>
      <c r="F94" s="557">
        <v>0</v>
      </c>
      <c r="G94" s="554">
        <v>0</v>
      </c>
      <c r="H94" s="410">
        <v>0</v>
      </c>
      <c r="I94" s="410">
        <v>0</v>
      </c>
      <c r="J94" s="807">
        <v>0</v>
      </c>
      <c r="K94" s="808">
        <v>0</v>
      </c>
      <c r="L94" s="410">
        <v>0</v>
      </c>
      <c r="M94" s="435">
        <v>0</v>
      </c>
      <c r="N94" s="3"/>
    </row>
    <row r="95" spans="2:16" x14ac:dyDescent="0.35">
      <c r="B95" s="17"/>
    </row>
    <row r="96" spans="2:16" ht="15" thickBot="1" x14ac:dyDescent="0.4">
      <c r="B96" s="5" t="s">
        <v>138</v>
      </c>
      <c r="C96" s="87"/>
      <c r="D96" s="87"/>
      <c r="E96" s="87"/>
      <c r="G96" s="87"/>
      <c r="H96" s="87"/>
      <c r="I96" s="87"/>
    </row>
    <row r="97" spans="2:17" x14ac:dyDescent="0.35">
      <c r="B97" s="947" t="s">
        <v>7</v>
      </c>
      <c r="C97" s="873">
        <v>2022</v>
      </c>
      <c r="D97" s="874"/>
      <c r="E97" s="874"/>
      <c r="F97" s="867"/>
      <c r="G97" s="873">
        <v>2021</v>
      </c>
      <c r="H97" s="874"/>
      <c r="I97" s="874"/>
      <c r="J97" s="867"/>
      <c r="K97" s="873" t="s">
        <v>212</v>
      </c>
      <c r="L97" s="874"/>
      <c r="M97" s="950"/>
    </row>
    <row r="98" spans="2:17" ht="23.25" customHeight="1" x14ac:dyDescent="0.35">
      <c r="B98" s="948"/>
      <c r="C98" s="951" t="s">
        <v>97</v>
      </c>
      <c r="D98" s="953" t="s">
        <v>98</v>
      </c>
      <c r="E98" s="955" t="s">
        <v>154</v>
      </c>
      <c r="F98" s="956" t="s">
        <v>157</v>
      </c>
      <c r="G98" s="951" t="s">
        <v>99</v>
      </c>
      <c r="H98" s="953" t="s">
        <v>100</v>
      </c>
      <c r="I98" s="955" t="s">
        <v>155</v>
      </c>
      <c r="J98" s="956" t="s">
        <v>156</v>
      </c>
      <c r="K98" s="951" t="s">
        <v>296</v>
      </c>
      <c r="L98" s="953" t="s">
        <v>297</v>
      </c>
      <c r="M98" s="959" t="s">
        <v>298</v>
      </c>
    </row>
    <row r="99" spans="2:17" ht="22.5" customHeight="1" thickBot="1" x14ac:dyDescent="0.4">
      <c r="B99" s="949"/>
      <c r="C99" s="952"/>
      <c r="D99" s="954"/>
      <c r="E99" s="945"/>
      <c r="F99" s="957"/>
      <c r="G99" s="952"/>
      <c r="H99" s="954"/>
      <c r="I99" s="945"/>
      <c r="J99" s="957"/>
      <c r="K99" s="952"/>
      <c r="L99" s="958"/>
      <c r="M99" s="960"/>
    </row>
    <row r="100" spans="2:17" x14ac:dyDescent="0.35">
      <c r="B100" s="584" t="s">
        <v>169</v>
      </c>
      <c r="C100" s="214">
        <f>C103+C123+C129+C137</f>
        <v>559.33955000000003</v>
      </c>
      <c r="D100" s="195">
        <f>D103+D123+D129+D137</f>
        <v>605.33249842000009</v>
      </c>
      <c r="E100" s="195">
        <f>E103+E123+E129+E137</f>
        <v>483.13443145000008</v>
      </c>
      <c r="F100" s="196">
        <f t="shared" ref="F100:F109" si="52">E100/D100</f>
        <v>0.7981306682047411</v>
      </c>
      <c r="G100" s="214">
        <f>G103+G123+G129+G137</f>
        <v>403.20053999999999</v>
      </c>
      <c r="H100" s="195">
        <f>H103+H123+H129+H137</f>
        <v>410.50610660000001</v>
      </c>
      <c r="I100" s="195">
        <f>I103+I123+I129+I137</f>
        <v>382.92743105</v>
      </c>
      <c r="J100" s="196">
        <f t="shared" ref="J100:J109" si="53">I100/H100</f>
        <v>0.93281786773303021</v>
      </c>
      <c r="K100" s="547">
        <f>(C100-G100)/G100</f>
        <v>0.38724901013277424</v>
      </c>
      <c r="L100" s="548">
        <f t="shared" ref="L100:L101" si="54">(D100-H100)/H100</f>
        <v>0.47460047168029162</v>
      </c>
      <c r="M100" s="196">
        <f t="shared" ref="M100:M101" si="55">(E100-I100)/I100</f>
        <v>0.26168665985936052</v>
      </c>
      <c r="N100" s="3"/>
      <c r="O100" s="538"/>
      <c r="P100" s="538"/>
      <c r="Q100" s="538"/>
    </row>
    <row r="101" spans="2:17" x14ac:dyDescent="0.35">
      <c r="B101" s="580" t="s">
        <v>279</v>
      </c>
      <c r="C101" s="825">
        <f>C103+C123</f>
        <v>288.98455000000001</v>
      </c>
      <c r="D101" s="826">
        <f t="shared" ref="D101:E101" si="56">D103+D123</f>
        <v>328.10979160000005</v>
      </c>
      <c r="E101" s="571">
        <f t="shared" si="56"/>
        <v>310.01764823000002</v>
      </c>
      <c r="F101" s="581">
        <f t="shared" si="52"/>
        <v>0.94485948352295368</v>
      </c>
      <c r="G101" s="825">
        <f>G103+G123</f>
        <v>287.44621999999998</v>
      </c>
      <c r="H101" s="826">
        <f t="shared" ref="H101:I101" si="57">H103+H123</f>
        <v>294.42465523999999</v>
      </c>
      <c r="I101" s="571">
        <f t="shared" si="57"/>
        <v>275.91583799</v>
      </c>
      <c r="J101" s="581">
        <f t="shared" si="53"/>
        <v>0.93713564091664625</v>
      </c>
      <c r="K101" s="582">
        <f>(C101-G101)/G101</f>
        <v>5.3517141397790187E-3</v>
      </c>
      <c r="L101" s="583">
        <f t="shared" si="54"/>
        <v>0.11441003924260912</v>
      </c>
      <c r="M101" s="581">
        <f t="shared" si="55"/>
        <v>0.12359497188862341</v>
      </c>
      <c r="N101" s="3"/>
      <c r="O101" s="3"/>
      <c r="P101" s="3"/>
      <c r="Q101" s="3"/>
    </row>
    <row r="102" spans="2:17" ht="15" thickBot="1" x14ac:dyDescent="0.4">
      <c r="B102" s="550" t="s">
        <v>280</v>
      </c>
      <c r="C102" s="575">
        <f>C129+C137</f>
        <v>270.35500000000002</v>
      </c>
      <c r="D102" s="576">
        <f>D129+D137</f>
        <v>277.22270682000004</v>
      </c>
      <c r="E102" s="576">
        <f>E129+E137</f>
        <v>173.11678322</v>
      </c>
      <c r="F102" s="577">
        <f t="shared" si="52"/>
        <v>0.62446826670805244</v>
      </c>
      <c r="G102" s="575">
        <f>G129+G137</f>
        <v>115.75432000000001</v>
      </c>
      <c r="H102" s="576">
        <f>H129+H137</f>
        <v>116.08145136</v>
      </c>
      <c r="I102" s="576">
        <f>I129+I137</f>
        <v>107.01159305999998</v>
      </c>
      <c r="J102" s="577">
        <f t="shared" si="53"/>
        <v>0.92186642918624495</v>
      </c>
      <c r="K102" s="582">
        <f>(C102-G102)/G102</f>
        <v>1.3355931769976275</v>
      </c>
      <c r="L102" s="583">
        <f t="shared" ref="L102" si="58">(D102-H102)/H102</f>
        <v>1.388174024119128</v>
      </c>
      <c r="M102" s="581">
        <f t="shared" ref="M102" si="59">(E102-I102)/I102</f>
        <v>0.61773858578981922</v>
      </c>
      <c r="N102" s="3"/>
    </row>
    <row r="103" spans="2:17" x14ac:dyDescent="0.35">
      <c r="B103" s="120" t="s">
        <v>174</v>
      </c>
      <c r="C103" s="121">
        <f>C104+C105+C106+C107+C114+C115+C122</f>
        <v>288.70442000000003</v>
      </c>
      <c r="D103" s="122">
        <f>D104+D105+D106+D107+D114+D115+D122</f>
        <v>327.21398880000004</v>
      </c>
      <c r="E103" s="122">
        <f>E104+E105+E106+E107+E114+E115+E122</f>
        <v>309.12184543000001</v>
      </c>
      <c r="F103" s="366">
        <f t="shared" si="52"/>
        <v>0.94470852717406795</v>
      </c>
      <c r="G103" s="121">
        <f>G104+G105+G106+G107+G114+G115+G122</f>
        <v>287.42872</v>
      </c>
      <c r="H103" s="122">
        <f>H104+H105+H106+H107+H114+H115+H122</f>
        <v>294.00201643999998</v>
      </c>
      <c r="I103" s="122">
        <f>I104+I105+I106+I107+I114+I115+I122</f>
        <v>274.57393918999998</v>
      </c>
      <c r="J103" s="366">
        <f t="shared" si="53"/>
        <v>0.93391855782062339</v>
      </c>
      <c r="K103" s="123">
        <f t="shared" ref="K103:K109" si="60">(C103-G103)/G103</f>
        <v>4.4383177853626766E-3</v>
      </c>
      <c r="L103" s="124">
        <f t="shared" ref="L103:L109" si="61">(D103-H103)/H103</f>
        <v>0.11296511759393994</v>
      </c>
      <c r="M103" s="366">
        <f t="shared" ref="M103:M109" si="62">(E103-I103)/I103</f>
        <v>0.12582369012120095</v>
      </c>
      <c r="N103" s="3"/>
    </row>
    <row r="104" spans="2:17" x14ac:dyDescent="0.35">
      <c r="B104" s="19" t="s">
        <v>57</v>
      </c>
      <c r="C104" s="44">
        <v>44.105539999999998</v>
      </c>
      <c r="D104" s="24">
        <v>44.320379000000003</v>
      </c>
      <c r="E104" s="24">
        <v>38.987201440000007</v>
      </c>
      <c r="F104" s="43">
        <f t="shared" si="52"/>
        <v>0.87966760031542157</v>
      </c>
      <c r="G104" s="44">
        <v>42.061750000000004</v>
      </c>
      <c r="H104" s="24">
        <v>42.328237000000001</v>
      </c>
      <c r="I104" s="24">
        <v>40.235891359999997</v>
      </c>
      <c r="J104" s="43">
        <f t="shared" si="53"/>
        <v>0.95056856159636405</v>
      </c>
      <c r="K104" s="26">
        <f t="shared" si="60"/>
        <v>4.8590227463193851E-2</v>
      </c>
      <c r="L104" s="28">
        <f t="shared" si="61"/>
        <v>4.7064138296144982E-2</v>
      </c>
      <c r="M104" s="43">
        <f t="shared" si="62"/>
        <v>-3.103423033002219E-2</v>
      </c>
      <c r="N104" s="3"/>
    </row>
    <row r="105" spans="2:17" x14ac:dyDescent="0.35">
      <c r="B105" s="19" t="s">
        <v>58</v>
      </c>
      <c r="C105" s="44">
        <v>21.176909999999999</v>
      </c>
      <c r="D105" s="125">
        <v>23.528949999999998</v>
      </c>
      <c r="E105" s="24">
        <v>19.366467080000003</v>
      </c>
      <c r="F105" s="43">
        <f t="shared" si="52"/>
        <v>0.82309100406095492</v>
      </c>
      <c r="G105" s="44">
        <v>20.954660000000001</v>
      </c>
      <c r="H105" s="125">
        <v>22.073314439999997</v>
      </c>
      <c r="I105" s="24">
        <v>19.400324260000001</v>
      </c>
      <c r="J105" s="43">
        <f t="shared" si="53"/>
        <v>0.87890399571547095</v>
      </c>
      <c r="K105" s="26">
        <f t="shared" si="60"/>
        <v>1.0606232694780013E-2</v>
      </c>
      <c r="L105" s="28">
        <f t="shared" si="61"/>
        <v>6.5945491056938033E-2</v>
      </c>
      <c r="M105" s="43">
        <f t="shared" si="62"/>
        <v>-1.7451862941180688E-3</v>
      </c>
      <c r="N105" s="3"/>
      <c r="O105" s="3"/>
      <c r="P105" s="3"/>
      <c r="Q105" s="3"/>
    </row>
    <row r="106" spans="2:17" x14ac:dyDescent="0.35">
      <c r="B106" s="19" t="s">
        <v>59</v>
      </c>
      <c r="C106" s="44">
        <v>0.06</v>
      </c>
      <c r="D106" s="24">
        <v>0.06</v>
      </c>
      <c r="E106" s="24">
        <v>3.3168000000000004E-3</v>
      </c>
      <c r="F106" s="43">
        <f t="shared" si="52"/>
        <v>5.528000000000001E-2</v>
      </c>
      <c r="G106" s="44">
        <v>0.06</v>
      </c>
      <c r="H106" s="24">
        <v>0.06</v>
      </c>
      <c r="I106" s="24">
        <v>2.1239479999999998E-2</v>
      </c>
      <c r="J106" s="43">
        <f t="shared" si="53"/>
        <v>0.35399133333333332</v>
      </c>
      <c r="K106" s="26">
        <f t="shared" si="60"/>
        <v>0</v>
      </c>
      <c r="L106" s="28">
        <f t="shared" si="61"/>
        <v>0</v>
      </c>
      <c r="M106" s="43">
        <f t="shared" si="62"/>
        <v>-0.84383798473408944</v>
      </c>
      <c r="N106" s="3"/>
    </row>
    <row r="107" spans="2:17" x14ac:dyDescent="0.35">
      <c r="B107" s="19" t="s">
        <v>60</v>
      </c>
      <c r="C107" s="44">
        <v>84.982249999999993</v>
      </c>
      <c r="D107" s="24">
        <v>85.034165029999997</v>
      </c>
      <c r="E107" s="24">
        <v>84.452533650000007</v>
      </c>
      <c r="F107" s="43">
        <f t="shared" si="52"/>
        <v>0.99316002715150087</v>
      </c>
      <c r="G107" s="44">
        <v>82.528059999999996</v>
      </c>
      <c r="H107" s="24">
        <v>82.515559999999994</v>
      </c>
      <c r="I107" s="24">
        <v>81.81049652999998</v>
      </c>
      <c r="J107" s="43">
        <f t="shared" si="53"/>
        <v>0.9914553876868798</v>
      </c>
      <c r="K107" s="26">
        <f t="shared" si="60"/>
        <v>2.9737643172516075E-2</v>
      </c>
      <c r="L107" s="28">
        <f t="shared" si="61"/>
        <v>3.0522789035183226E-2</v>
      </c>
      <c r="M107" s="43">
        <f t="shared" si="62"/>
        <v>3.2294598273599144E-2</v>
      </c>
      <c r="N107" s="3"/>
      <c r="O107" s="3"/>
      <c r="P107" s="3"/>
    </row>
    <row r="108" spans="2:17" x14ac:dyDescent="0.35">
      <c r="B108" s="20" t="s">
        <v>159</v>
      </c>
      <c r="C108" s="61">
        <v>81.545529999999999</v>
      </c>
      <c r="D108" s="62">
        <v>81.545529999999999</v>
      </c>
      <c r="E108" s="62">
        <v>81.545529999999999</v>
      </c>
      <c r="F108" s="63">
        <f t="shared" si="52"/>
        <v>1</v>
      </c>
      <c r="G108" s="61">
        <v>77.365110000000001</v>
      </c>
      <c r="H108" s="62">
        <v>77.365110000000001</v>
      </c>
      <c r="I108" s="62">
        <v>77.365110000000001</v>
      </c>
      <c r="J108" s="63">
        <f t="shared" si="53"/>
        <v>1</v>
      </c>
      <c r="K108" s="27">
        <f t="shared" si="60"/>
        <v>5.4034951931174115E-2</v>
      </c>
      <c r="L108" s="29">
        <f t="shared" si="61"/>
        <v>5.4034951931174115E-2</v>
      </c>
      <c r="M108" s="63">
        <f t="shared" si="62"/>
        <v>5.4034951931174115E-2</v>
      </c>
      <c r="N108" s="3"/>
      <c r="O108" s="3"/>
      <c r="P108" s="3"/>
    </row>
    <row r="109" spans="2:17" x14ac:dyDescent="0.35">
      <c r="B109" s="20" t="s">
        <v>160</v>
      </c>
      <c r="C109" s="61">
        <v>0.02</v>
      </c>
      <c r="D109" s="62">
        <v>0.02</v>
      </c>
      <c r="E109" s="62">
        <v>0</v>
      </c>
      <c r="F109" s="63">
        <f t="shared" si="52"/>
        <v>0</v>
      </c>
      <c r="G109" s="61">
        <v>1.52</v>
      </c>
      <c r="H109" s="62">
        <v>1.52</v>
      </c>
      <c r="I109" s="62">
        <v>1.5</v>
      </c>
      <c r="J109" s="63">
        <f t="shared" si="53"/>
        <v>0.98684210526315785</v>
      </c>
      <c r="K109" s="27">
        <f t="shared" si="60"/>
        <v>-0.98684210526315785</v>
      </c>
      <c r="L109" s="29">
        <f t="shared" si="61"/>
        <v>-0.98684210526315785</v>
      </c>
      <c r="M109" s="63">
        <f t="shared" si="62"/>
        <v>-1</v>
      </c>
      <c r="N109" s="3"/>
    </row>
    <row r="110" spans="2:17" x14ac:dyDescent="0.35">
      <c r="B110" s="20" t="s">
        <v>161</v>
      </c>
      <c r="C110" s="126">
        <v>0</v>
      </c>
      <c r="D110" s="62">
        <v>0</v>
      </c>
      <c r="E110" s="62">
        <v>0</v>
      </c>
      <c r="F110" s="18">
        <v>0</v>
      </c>
      <c r="G110" s="126">
        <v>0</v>
      </c>
      <c r="H110" s="62">
        <v>0</v>
      </c>
      <c r="I110" s="62">
        <v>0</v>
      </c>
      <c r="J110" s="18">
        <v>0</v>
      </c>
      <c r="K110" s="30">
        <v>0</v>
      </c>
      <c r="L110" s="22">
        <v>0</v>
      </c>
      <c r="M110" s="35">
        <v>0</v>
      </c>
      <c r="N110" s="3"/>
    </row>
    <row r="111" spans="2:17" x14ac:dyDescent="0.35">
      <c r="B111" s="20" t="s">
        <v>162</v>
      </c>
      <c r="C111" s="126">
        <v>0</v>
      </c>
      <c r="D111" s="62">
        <v>0</v>
      </c>
      <c r="E111" s="62">
        <v>0</v>
      </c>
      <c r="F111" s="18">
        <v>0</v>
      </c>
      <c r="G111" s="126">
        <v>0</v>
      </c>
      <c r="H111" s="62">
        <v>0</v>
      </c>
      <c r="I111" s="62">
        <v>0</v>
      </c>
      <c r="J111" s="18">
        <v>0</v>
      </c>
      <c r="K111" s="30">
        <v>0</v>
      </c>
      <c r="L111" s="22">
        <v>0</v>
      </c>
      <c r="M111" s="35">
        <v>0</v>
      </c>
      <c r="N111" s="3"/>
    </row>
    <row r="112" spans="2:17" x14ac:dyDescent="0.35">
      <c r="B112" s="20" t="s">
        <v>163</v>
      </c>
      <c r="C112" s="61">
        <v>1.04583</v>
      </c>
      <c r="D112" s="127">
        <v>1.04583</v>
      </c>
      <c r="E112" s="62">
        <v>0.62362606000000009</v>
      </c>
      <c r="F112" s="63">
        <f t="shared" ref="F112:F118" si="63">E112/D112</f>
        <v>0.59629773481349746</v>
      </c>
      <c r="G112" s="61">
        <v>1.04583</v>
      </c>
      <c r="H112" s="127">
        <v>1.0333300000000001</v>
      </c>
      <c r="I112" s="62">
        <v>0.7465001899999999</v>
      </c>
      <c r="J112" s="63">
        <f t="shared" ref="J112:J118" si="64">I112/H112</f>
        <v>0.72242186910280337</v>
      </c>
      <c r="K112" s="27">
        <f>(C112-G112)/G112</f>
        <v>0</v>
      </c>
      <c r="L112" s="29">
        <f>(D112-H112)/H112</f>
        <v>1.2096813215526457E-2</v>
      </c>
      <c r="M112" s="63">
        <f t="shared" ref="M112:M118" si="65">(E112-I112)/I112</f>
        <v>-0.16460026621024682</v>
      </c>
      <c r="N112" s="3"/>
    </row>
    <row r="113" spans="1:17" x14ac:dyDescent="0.35">
      <c r="B113" s="20" t="s">
        <v>164</v>
      </c>
      <c r="C113" s="126">
        <v>2.3708900000000002</v>
      </c>
      <c r="D113" s="62">
        <v>2.4228050300000001</v>
      </c>
      <c r="E113" s="62">
        <v>2.2833775899999997</v>
      </c>
      <c r="F113" s="63">
        <f t="shared" si="63"/>
        <v>0.94245205938011434</v>
      </c>
      <c r="G113" s="126">
        <v>2.5971199999999999</v>
      </c>
      <c r="H113" s="62">
        <v>2.5971199999999999</v>
      </c>
      <c r="I113" s="62">
        <v>2.1988863400000005</v>
      </c>
      <c r="J113" s="63">
        <f t="shared" si="64"/>
        <v>0.8466633578733368</v>
      </c>
      <c r="K113" s="27">
        <f>(C113-G113)/G113</f>
        <v>-8.7108027353375944E-2</v>
      </c>
      <c r="L113" s="29">
        <f>(D113-H113)/H113</f>
        <v>-6.7118565949975256E-2</v>
      </c>
      <c r="M113" s="63">
        <f t="shared" ref="M113" si="66">(E113-I113)/I113</f>
        <v>3.842456450022752E-2</v>
      </c>
      <c r="N113" s="3"/>
    </row>
    <row r="114" spans="1:17" x14ac:dyDescent="0.35">
      <c r="B114" s="19" t="s">
        <v>61</v>
      </c>
      <c r="C114" s="128">
        <v>10.014670000000001</v>
      </c>
      <c r="D114" s="129">
        <v>11.021117569999999</v>
      </c>
      <c r="E114" s="129">
        <v>6.2113541799999998</v>
      </c>
      <c r="F114" s="43">
        <f t="shared" si="63"/>
        <v>0.56358660004749406</v>
      </c>
      <c r="G114" s="128">
        <v>10.014670000000001</v>
      </c>
      <c r="H114" s="129">
        <v>10.014670000000001</v>
      </c>
      <c r="I114" s="129">
        <v>6.6822637599999997</v>
      </c>
      <c r="J114" s="43">
        <f t="shared" si="64"/>
        <v>0.66724752388246433</v>
      </c>
      <c r="K114" s="26">
        <f t="shared" ref="K114:K118" si="67">(C114-G114)/G114</f>
        <v>0</v>
      </c>
      <c r="L114" s="28">
        <f t="shared" ref="L114:L118" si="68">(D114-H114)/H114</f>
        <v>0.10049732742067374</v>
      </c>
      <c r="M114" s="43">
        <f t="shared" si="65"/>
        <v>-7.0471564265221373E-2</v>
      </c>
      <c r="N114" s="3"/>
    </row>
    <row r="115" spans="1:17" x14ac:dyDescent="0.35">
      <c r="B115" s="19" t="s">
        <v>62</v>
      </c>
      <c r="C115" s="128">
        <v>128.13905</v>
      </c>
      <c r="D115" s="129">
        <v>163.0233772</v>
      </c>
      <c r="E115" s="129">
        <v>160.04506893999999</v>
      </c>
      <c r="F115" s="43">
        <f t="shared" si="63"/>
        <v>0.98173079032495958</v>
      </c>
      <c r="G115" s="128">
        <v>131.58358000000001</v>
      </c>
      <c r="H115" s="129">
        <v>136.784235</v>
      </c>
      <c r="I115" s="129">
        <v>126.37343747</v>
      </c>
      <c r="J115" s="43">
        <f t="shared" si="64"/>
        <v>0.92388890773852705</v>
      </c>
      <c r="K115" s="26">
        <f t="shared" si="67"/>
        <v>-2.6177506342356806E-2</v>
      </c>
      <c r="L115" s="28">
        <f t="shared" si="68"/>
        <v>0.1918287016043918</v>
      </c>
      <c r="M115" s="43">
        <f t="shared" si="65"/>
        <v>0.26644548208948859</v>
      </c>
      <c r="N115" s="3"/>
      <c r="O115" s="3"/>
      <c r="P115" s="3"/>
    </row>
    <row r="116" spans="1:17" x14ac:dyDescent="0.35">
      <c r="A116" s="11"/>
      <c r="B116" s="20" t="s">
        <v>101</v>
      </c>
      <c r="C116" s="61">
        <v>9.6220999999999997</v>
      </c>
      <c r="D116" s="62">
        <v>9.6220999999999997</v>
      </c>
      <c r="E116" s="62">
        <v>5.5747099399999991</v>
      </c>
      <c r="F116" s="63">
        <f t="shared" si="63"/>
        <v>0.57936520510075751</v>
      </c>
      <c r="G116" s="61">
        <v>8.8108299999999993</v>
      </c>
      <c r="H116" s="62">
        <v>8.8108299999999993</v>
      </c>
      <c r="I116" s="62">
        <v>5.2466749999999998</v>
      </c>
      <c r="J116" s="63">
        <f t="shared" si="64"/>
        <v>0.59548022150013113</v>
      </c>
      <c r="K116" s="27">
        <f t="shared" si="67"/>
        <v>9.2076455907105281E-2</v>
      </c>
      <c r="L116" s="29">
        <f t="shared" si="68"/>
        <v>9.2076455907105281E-2</v>
      </c>
      <c r="M116" s="63">
        <f t="shared" si="65"/>
        <v>6.2522443261684657E-2</v>
      </c>
      <c r="N116" s="3"/>
    </row>
    <row r="117" spans="1:17" x14ac:dyDescent="0.35">
      <c r="B117" s="20" t="s">
        <v>88</v>
      </c>
      <c r="C117" s="61">
        <v>100.57459</v>
      </c>
      <c r="D117" s="62">
        <v>133.57459</v>
      </c>
      <c r="E117" s="62">
        <v>144.05155149000001</v>
      </c>
      <c r="F117" s="63">
        <f t="shared" si="63"/>
        <v>1.0784352884032808</v>
      </c>
      <c r="G117" s="61">
        <v>104.63039000000001</v>
      </c>
      <c r="H117" s="62">
        <v>109.43039</v>
      </c>
      <c r="I117" s="62">
        <v>111.3392327</v>
      </c>
      <c r="J117" s="63">
        <f t="shared" si="64"/>
        <v>1.0174434423563692</v>
      </c>
      <c r="K117" s="27">
        <f t="shared" si="67"/>
        <v>-3.8763116528572672E-2</v>
      </c>
      <c r="L117" s="29">
        <f t="shared" si="68"/>
        <v>0.22063523670161458</v>
      </c>
      <c r="M117" s="63">
        <f t="shared" si="65"/>
        <v>0.29380765428968159</v>
      </c>
      <c r="N117" s="3"/>
      <c r="O117" s="11"/>
      <c r="P117" s="11"/>
      <c r="Q117" s="11"/>
    </row>
    <row r="118" spans="1:17" x14ac:dyDescent="0.35">
      <c r="B118" s="20" t="s">
        <v>89</v>
      </c>
      <c r="C118" s="126">
        <v>0.30076000000000003</v>
      </c>
      <c r="D118" s="62">
        <v>0.30076000000000003</v>
      </c>
      <c r="E118" s="62">
        <v>0</v>
      </c>
      <c r="F118" s="63">
        <f t="shared" si="63"/>
        <v>0</v>
      </c>
      <c r="G118" s="126">
        <v>0.50075999999999998</v>
      </c>
      <c r="H118" s="62">
        <v>0.78076000000000001</v>
      </c>
      <c r="I118" s="62">
        <v>0.22601499999999999</v>
      </c>
      <c r="J118" s="63">
        <f t="shared" si="64"/>
        <v>0.28948076233413594</v>
      </c>
      <c r="K118" s="27">
        <f t="shared" si="67"/>
        <v>-0.39939292275740867</v>
      </c>
      <c r="L118" s="29">
        <f t="shared" si="68"/>
        <v>-0.61478559352425843</v>
      </c>
      <c r="M118" s="63">
        <f t="shared" si="65"/>
        <v>-1</v>
      </c>
      <c r="N118" s="3"/>
    </row>
    <row r="119" spans="1:17" x14ac:dyDescent="0.35">
      <c r="B119" s="20" t="s">
        <v>90</v>
      </c>
      <c r="C119" s="126">
        <v>0</v>
      </c>
      <c r="D119" s="62">
        <v>0</v>
      </c>
      <c r="E119" s="62">
        <v>0</v>
      </c>
      <c r="F119" s="18">
        <v>0</v>
      </c>
      <c r="G119" s="126">
        <v>0</v>
      </c>
      <c r="H119" s="62">
        <v>0</v>
      </c>
      <c r="I119" s="62">
        <v>0</v>
      </c>
      <c r="J119" s="18">
        <v>0</v>
      </c>
      <c r="K119" s="30">
        <v>0</v>
      </c>
      <c r="L119" s="22">
        <v>0</v>
      </c>
      <c r="M119" s="35">
        <v>0</v>
      </c>
      <c r="N119" s="3"/>
    </row>
    <row r="120" spans="1:17" x14ac:dyDescent="0.35">
      <c r="B120" s="20" t="s">
        <v>93</v>
      </c>
      <c r="C120" s="61">
        <v>17.6416</v>
      </c>
      <c r="D120" s="127">
        <v>19.525927199999998</v>
      </c>
      <c r="E120" s="62">
        <v>10.418807510000001</v>
      </c>
      <c r="F120" s="63">
        <f>E120/D120</f>
        <v>0.53358836193960624</v>
      </c>
      <c r="G120" s="61">
        <v>17.6416</v>
      </c>
      <c r="H120" s="127">
        <v>17.762255</v>
      </c>
      <c r="I120" s="62">
        <v>9.5615147699999987</v>
      </c>
      <c r="J120" s="63">
        <f>I120/H120</f>
        <v>0.53830523038882161</v>
      </c>
      <c r="K120" s="27">
        <f>(C120-G120)/G120</f>
        <v>0</v>
      </c>
      <c r="L120" s="29">
        <f>(D120-H120)/H120</f>
        <v>9.9293259780360008E-2</v>
      </c>
      <c r="M120" s="63">
        <f>(E120-I120)/I120</f>
        <v>8.9660766167493147E-2</v>
      </c>
      <c r="N120" s="3"/>
    </row>
    <row r="121" spans="1:17" x14ac:dyDescent="0.35">
      <c r="B121" s="20" t="s">
        <v>102</v>
      </c>
      <c r="C121" s="126">
        <v>0</v>
      </c>
      <c r="D121" s="62">
        <v>0</v>
      </c>
      <c r="E121" s="62">
        <v>0</v>
      </c>
      <c r="F121" s="18">
        <v>0</v>
      </c>
      <c r="G121" s="126">
        <v>0</v>
      </c>
      <c r="H121" s="62">
        <v>0</v>
      </c>
      <c r="I121" s="62">
        <v>0</v>
      </c>
      <c r="J121" s="18">
        <v>0</v>
      </c>
      <c r="K121" s="21">
        <v>0</v>
      </c>
      <c r="L121" s="22">
        <v>0</v>
      </c>
      <c r="M121" s="35">
        <v>0</v>
      </c>
      <c r="N121" s="3"/>
    </row>
    <row r="122" spans="1:17" ht="15" thickBot="1" x14ac:dyDescent="0.4">
      <c r="B122" s="130" t="s">
        <v>64</v>
      </c>
      <c r="C122" s="131">
        <v>0.22600000000000001</v>
      </c>
      <c r="D122" s="132">
        <v>0.22600000000000001</v>
      </c>
      <c r="E122" s="133">
        <v>5.5903340000000003E-2</v>
      </c>
      <c r="F122" s="37">
        <f t="shared" ref="F122:F128" si="69">E122/D122</f>
        <v>0.2473599115044248</v>
      </c>
      <c r="G122" s="131">
        <v>0.22600000000000001</v>
      </c>
      <c r="H122" s="132">
        <v>0.22600000000000001</v>
      </c>
      <c r="I122" s="133">
        <v>5.0286330000000004E-2</v>
      </c>
      <c r="J122" s="37">
        <f t="shared" ref="J122:J128" si="70">I122/H122</f>
        <v>0.22250588495575221</v>
      </c>
      <c r="K122" s="88">
        <f>(C122-G122)/G122</f>
        <v>0</v>
      </c>
      <c r="L122" s="134">
        <f t="shared" ref="L122:L125" si="71">(D122-H122)/H122</f>
        <v>0</v>
      </c>
      <c r="M122" s="37">
        <f t="shared" ref="M122:M125" si="72">(E122-I122)/I122</f>
        <v>0.11170053571219053</v>
      </c>
      <c r="N122" s="3"/>
    </row>
    <row r="123" spans="1:17" x14ac:dyDescent="0.35">
      <c r="B123" s="135" t="s">
        <v>91</v>
      </c>
      <c r="C123" s="136">
        <f>C124+C126</f>
        <v>0.28012999999999999</v>
      </c>
      <c r="D123" s="137">
        <f>D124+D126</f>
        <v>0.89580280000000001</v>
      </c>
      <c r="E123" s="137">
        <f>E124+E126</f>
        <v>0.89580280000000001</v>
      </c>
      <c r="F123" s="376">
        <f t="shared" si="69"/>
        <v>1</v>
      </c>
      <c r="G123" s="136">
        <f>G124+G126</f>
        <v>1.7500000000000002E-2</v>
      </c>
      <c r="H123" s="137">
        <f>H124+H126</f>
        <v>0.42263879999999998</v>
      </c>
      <c r="I123" s="137">
        <f>I124+I126</f>
        <v>1.3418988000000001</v>
      </c>
      <c r="J123" s="376">
        <f t="shared" si="70"/>
        <v>3.1750487650447621</v>
      </c>
      <c r="K123" s="138">
        <f>(C123-G123)/G123</f>
        <v>15.007428571428569</v>
      </c>
      <c r="L123" s="139">
        <f t="shared" si="71"/>
        <v>1.1195469985245086</v>
      </c>
      <c r="M123" s="376">
        <f t="shared" si="72"/>
        <v>-0.33243639535261527</v>
      </c>
      <c r="N123" s="3"/>
    </row>
    <row r="124" spans="1:17" x14ac:dyDescent="0.35">
      <c r="B124" s="19" t="s">
        <v>60</v>
      </c>
      <c r="C124" s="128">
        <v>1.7500000000000002E-2</v>
      </c>
      <c r="D124" s="129">
        <v>1.7500000000000002E-2</v>
      </c>
      <c r="E124" s="278">
        <v>1.7500000000000002E-2</v>
      </c>
      <c r="F124" s="43">
        <f t="shared" si="69"/>
        <v>1</v>
      </c>
      <c r="G124" s="128">
        <v>1.7500000000000002E-2</v>
      </c>
      <c r="H124" s="129">
        <v>0.03</v>
      </c>
      <c r="I124" s="278">
        <v>0.03</v>
      </c>
      <c r="J124" s="43">
        <f t="shared" si="70"/>
        <v>1</v>
      </c>
      <c r="K124" s="26">
        <f t="shared" ref="K124:K125" si="73">(C124-G124)/G124</f>
        <v>0</v>
      </c>
      <c r="L124" s="28">
        <f t="shared" si="71"/>
        <v>-0.41666666666666657</v>
      </c>
      <c r="M124" s="43">
        <f t="shared" si="72"/>
        <v>-0.41666666666666657</v>
      </c>
      <c r="N124" s="3"/>
    </row>
    <row r="125" spans="1:17" x14ac:dyDescent="0.35">
      <c r="B125" s="20" t="s">
        <v>165</v>
      </c>
      <c r="C125" s="61">
        <v>1.7500000000000002E-2</v>
      </c>
      <c r="D125" s="62">
        <v>1.7500000000000002E-2</v>
      </c>
      <c r="E125" s="279">
        <v>1.7500000000000002E-2</v>
      </c>
      <c r="F125" s="63">
        <f t="shared" si="69"/>
        <v>1</v>
      </c>
      <c r="G125" s="61">
        <v>1.7500000000000002E-2</v>
      </c>
      <c r="H125" s="62">
        <v>0.03</v>
      </c>
      <c r="I125" s="279">
        <v>0.03</v>
      </c>
      <c r="J125" s="63">
        <f t="shared" si="70"/>
        <v>1</v>
      </c>
      <c r="K125" s="27">
        <f t="shared" si="73"/>
        <v>0</v>
      </c>
      <c r="L125" s="29">
        <f t="shared" si="71"/>
        <v>-0.41666666666666657</v>
      </c>
      <c r="M125" s="63">
        <f t="shared" si="72"/>
        <v>-0.41666666666666657</v>
      </c>
      <c r="N125" s="3"/>
    </row>
    <row r="126" spans="1:17" x14ac:dyDescent="0.35">
      <c r="B126" s="19" t="s">
        <v>62</v>
      </c>
      <c r="C126" s="128">
        <v>0.26262999999999997</v>
      </c>
      <c r="D126" s="129">
        <v>0.87830280000000005</v>
      </c>
      <c r="E126" s="129">
        <v>0.87830280000000005</v>
      </c>
      <c r="F126" s="43">
        <f t="shared" si="69"/>
        <v>1</v>
      </c>
      <c r="G126" s="128">
        <v>0</v>
      </c>
      <c r="H126" s="129">
        <v>0.39263880000000001</v>
      </c>
      <c r="I126" s="129">
        <v>1.3118988</v>
      </c>
      <c r="J126" s="43">
        <f t="shared" si="70"/>
        <v>3.341235761722988</v>
      </c>
      <c r="K126" s="559">
        <v>0</v>
      </c>
      <c r="L126" s="28">
        <f t="shared" ref="L126:L134" si="74">(D126-H126)/H126</f>
        <v>1.2369230957307327</v>
      </c>
      <c r="M126" s="369">
        <f t="shared" ref="M126:M134" si="75">(E126-I126)/I126</f>
        <v>-0.33051024972353049</v>
      </c>
      <c r="N126" s="3"/>
    </row>
    <row r="127" spans="1:17" x14ac:dyDescent="0.35">
      <c r="B127" s="20" t="s">
        <v>94</v>
      </c>
      <c r="C127" s="61">
        <v>2.904E-2</v>
      </c>
      <c r="D127" s="127">
        <v>5.4449999999999998E-2</v>
      </c>
      <c r="E127" s="62">
        <v>5.4449999999999998E-2</v>
      </c>
      <c r="F127" s="63">
        <f t="shared" si="69"/>
        <v>1</v>
      </c>
      <c r="G127" s="61">
        <v>0</v>
      </c>
      <c r="H127" s="127">
        <v>0.12523500000000001</v>
      </c>
      <c r="I127" s="62">
        <v>0.12523500000000001</v>
      </c>
      <c r="J127" s="63">
        <f t="shared" si="70"/>
        <v>1</v>
      </c>
      <c r="K127" s="30">
        <v>0</v>
      </c>
      <c r="L127" s="29">
        <f t="shared" si="74"/>
        <v>-0.56521739130434789</v>
      </c>
      <c r="M127" s="371">
        <f t="shared" si="75"/>
        <v>-0.56521739130434789</v>
      </c>
      <c r="N127" s="3"/>
      <c r="O127" s="3"/>
      <c r="P127" s="3"/>
    </row>
    <row r="128" spans="1:17" ht="15" thickBot="1" x14ac:dyDescent="0.4">
      <c r="B128" s="140" t="s">
        <v>95</v>
      </c>
      <c r="C128" s="64">
        <v>0.23358999999999999</v>
      </c>
      <c r="D128" s="65">
        <v>0.82385280000000005</v>
      </c>
      <c r="E128" s="65">
        <v>0.82385280000000005</v>
      </c>
      <c r="F128" s="66">
        <f t="shared" si="69"/>
        <v>1</v>
      </c>
      <c r="G128" s="64">
        <v>0</v>
      </c>
      <c r="H128" s="65">
        <v>0.26740379999999997</v>
      </c>
      <c r="I128" s="65">
        <v>1.1866638</v>
      </c>
      <c r="J128" s="66">
        <f t="shared" si="70"/>
        <v>4.43772227619802</v>
      </c>
      <c r="K128" s="30">
        <v>0</v>
      </c>
      <c r="L128" s="374">
        <f t="shared" si="74"/>
        <v>2.0809315350043649</v>
      </c>
      <c r="M128" s="375">
        <f t="shared" si="75"/>
        <v>-0.30574034532780048</v>
      </c>
      <c r="N128" s="3"/>
    </row>
    <row r="129" spans="2:16" x14ac:dyDescent="0.35">
      <c r="B129" s="135" t="s">
        <v>385</v>
      </c>
      <c r="C129" s="136">
        <f>SUM(C130:C132)</f>
        <v>270.35500000000002</v>
      </c>
      <c r="D129" s="137">
        <f>SUM(D130:D132)</f>
        <v>274.62570476000002</v>
      </c>
      <c r="E129" s="137">
        <f>SUM(E130:E132)</f>
        <v>170.73939676000001</v>
      </c>
      <c r="F129" s="376">
        <f>E129/D129</f>
        <v>0.62171673590865073</v>
      </c>
      <c r="G129" s="136">
        <f>SUM(G130:G132)</f>
        <v>115</v>
      </c>
      <c r="H129" s="137">
        <f>SUM(H130:H132)</f>
        <v>114.81402226</v>
      </c>
      <c r="I129" s="137">
        <f>SUM(I130:I132)</f>
        <v>106.67259395999999</v>
      </c>
      <c r="J129" s="376">
        <f>I129/H129</f>
        <v>0.92909029629182838</v>
      </c>
      <c r="K129" s="138">
        <f>(C129-G129)/G129</f>
        <v>1.350913043478261</v>
      </c>
      <c r="L129" s="139">
        <f t="shared" si="74"/>
        <v>1.3919178106843202</v>
      </c>
      <c r="M129" s="376">
        <f t="shared" si="75"/>
        <v>0.60059290227838413</v>
      </c>
      <c r="N129" s="3"/>
    </row>
    <row r="130" spans="2:16" x14ac:dyDescent="0.35">
      <c r="B130" s="19" t="s">
        <v>58</v>
      </c>
      <c r="C130" s="44">
        <v>0.05</v>
      </c>
      <c r="D130" s="24">
        <v>0.05</v>
      </c>
      <c r="E130" s="24">
        <v>0.17247243000000001</v>
      </c>
      <c r="F130" s="369">
        <f>E130/D130</f>
        <v>3.4494486000000002</v>
      </c>
      <c r="G130" s="44">
        <v>1.5</v>
      </c>
      <c r="H130" s="24">
        <v>1.92042516</v>
      </c>
      <c r="I130" s="24">
        <v>0.18393175</v>
      </c>
      <c r="J130" s="369">
        <f>I130/H130</f>
        <v>9.5776577932357443E-2</v>
      </c>
      <c r="K130" s="26">
        <f t="shared" ref="K130:K134" si="76">(C130-G130)/G130</f>
        <v>-0.96666666666666667</v>
      </c>
      <c r="L130" s="28">
        <f t="shared" si="74"/>
        <v>-0.97396409865823663</v>
      </c>
      <c r="M130" s="43">
        <f t="shared" si="75"/>
        <v>-6.2302022353400079E-2</v>
      </c>
      <c r="N130" s="3"/>
    </row>
    <row r="131" spans="2:16" x14ac:dyDescent="0.35">
      <c r="B131" s="19" t="s">
        <v>61</v>
      </c>
      <c r="C131" s="44">
        <v>59.805</v>
      </c>
      <c r="D131" s="24">
        <v>66.672706820000002</v>
      </c>
      <c r="E131" s="24">
        <v>9.4906608299999995</v>
      </c>
      <c r="F131" s="369">
        <f>E131/D131</f>
        <v>0.14234701548299911</v>
      </c>
      <c r="G131" s="44">
        <v>10.5</v>
      </c>
      <c r="H131" s="24">
        <v>10.5</v>
      </c>
      <c r="I131" s="24">
        <v>3.2164223500000002</v>
      </c>
      <c r="J131" s="369">
        <f>I131/H131</f>
        <v>0.30632593809523812</v>
      </c>
      <c r="K131" s="26">
        <f t="shared" si="76"/>
        <v>4.6957142857142857</v>
      </c>
      <c r="L131" s="28">
        <f t="shared" si="74"/>
        <v>5.3497816019047617</v>
      </c>
      <c r="M131" s="43">
        <f t="shared" si="75"/>
        <v>1.9506886214741042</v>
      </c>
      <c r="N131" s="3"/>
    </row>
    <row r="132" spans="2:16" x14ac:dyDescent="0.35">
      <c r="B132" s="19" t="s">
        <v>62</v>
      </c>
      <c r="C132" s="44">
        <v>210.5</v>
      </c>
      <c r="D132" s="24">
        <v>207.90299794000001</v>
      </c>
      <c r="E132" s="24">
        <v>161.07626350000001</v>
      </c>
      <c r="F132" s="369">
        <f>E132/D132</f>
        <v>0.77476642999869583</v>
      </c>
      <c r="G132" s="44">
        <v>103</v>
      </c>
      <c r="H132" s="24">
        <v>102.39359709999999</v>
      </c>
      <c r="I132" s="24">
        <v>103.27223985999998</v>
      </c>
      <c r="J132" s="369">
        <f>I132/H132</f>
        <v>1.0085810322606588</v>
      </c>
      <c r="K132" s="26">
        <f t="shared" si="76"/>
        <v>1.0436893203883495</v>
      </c>
      <c r="L132" s="28">
        <f t="shared" si="74"/>
        <v>1.0304296736148164</v>
      </c>
      <c r="M132" s="43">
        <f t="shared" si="75"/>
        <v>0.55972470160772625</v>
      </c>
      <c r="N132" s="3"/>
      <c r="O132" s="3"/>
      <c r="P132" s="3"/>
    </row>
    <row r="133" spans="2:16" x14ac:dyDescent="0.35">
      <c r="B133" s="20" t="s">
        <v>101</v>
      </c>
      <c r="C133" s="61">
        <v>2</v>
      </c>
      <c r="D133" s="127">
        <v>2</v>
      </c>
      <c r="E133" s="62">
        <v>38.57301228</v>
      </c>
      <c r="F133" s="63">
        <f t="shared" ref="F133" si="77">E133/D133</f>
        <v>19.28650614</v>
      </c>
      <c r="G133" s="61">
        <v>0</v>
      </c>
      <c r="H133" s="127">
        <v>0</v>
      </c>
      <c r="I133" s="62">
        <v>11.2820891</v>
      </c>
      <c r="J133" s="564">
        <v>0</v>
      </c>
      <c r="K133" s="30">
        <v>0</v>
      </c>
      <c r="L133" s="22">
        <v>0</v>
      </c>
      <c r="M133" s="63">
        <f t="shared" si="75"/>
        <v>2.4189600824903961</v>
      </c>
      <c r="N133" s="3"/>
    </row>
    <row r="134" spans="2:16" x14ac:dyDescent="0.35">
      <c r="B134" s="20" t="s">
        <v>88</v>
      </c>
      <c r="C134" s="61">
        <v>197</v>
      </c>
      <c r="D134" s="62">
        <v>194.40299794000001</v>
      </c>
      <c r="E134" s="62">
        <v>111.34496487999999</v>
      </c>
      <c r="F134" s="371">
        <f>E134/D134</f>
        <v>0.57275333230388348</v>
      </c>
      <c r="G134" s="61">
        <v>103</v>
      </c>
      <c r="H134" s="62">
        <v>102.39359709999999</v>
      </c>
      <c r="I134" s="62">
        <v>83.569949459999989</v>
      </c>
      <c r="J134" s="371">
        <f>I134/H134</f>
        <v>0.81616382104814245</v>
      </c>
      <c r="K134" s="27">
        <f t="shared" si="76"/>
        <v>0.91262135922330101</v>
      </c>
      <c r="L134" s="29">
        <f t="shared" si="74"/>
        <v>0.89858549211960459</v>
      </c>
      <c r="M134" s="63">
        <f t="shared" si="75"/>
        <v>0.33235649416414048</v>
      </c>
      <c r="N134" s="3"/>
    </row>
    <row r="135" spans="2:16" x14ac:dyDescent="0.35">
      <c r="B135" s="20" t="s">
        <v>89</v>
      </c>
      <c r="C135" s="61">
        <v>0.7</v>
      </c>
      <c r="D135" s="62">
        <v>0.7</v>
      </c>
      <c r="E135" s="62">
        <v>0</v>
      </c>
      <c r="F135" s="556">
        <v>0</v>
      </c>
      <c r="G135" s="61">
        <v>0</v>
      </c>
      <c r="H135" s="62">
        <v>0</v>
      </c>
      <c r="I135" s="62">
        <v>0</v>
      </c>
      <c r="J135" s="556">
        <v>0</v>
      </c>
      <c r="K135" s="30">
        <v>0</v>
      </c>
      <c r="L135" s="22">
        <v>0</v>
      </c>
      <c r="M135" s="35">
        <v>0</v>
      </c>
      <c r="N135" s="3"/>
    </row>
    <row r="136" spans="2:16" ht="15" thickBot="1" x14ac:dyDescent="0.4">
      <c r="B136" s="699" t="s">
        <v>93</v>
      </c>
      <c r="C136" s="451">
        <v>10.8</v>
      </c>
      <c r="D136" s="457">
        <v>10.8</v>
      </c>
      <c r="E136" s="457">
        <v>11.15828634</v>
      </c>
      <c r="F136" s="700">
        <v>0</v>
      </c>
      <c r="G136" s="451">
        <v>0</v>
      </c>
      <c r="H136" s="457">
        <v>0</v>
      </c>
      <c r="I136" s="457">
        <v>8.4202013000000004</v>
      </c>
      <c r="J136" s="700">
        <v>0</v>
      </c>
      <c r="K136" s="21">
        <v>0</v>
      </c>
      <c r="L136" s="22">
        <v>0</v>
      </c>
      <c r="M136" s="35">
        <v>0</v>
      </c>
      <c r="N136" s="3"/>
    </row>
    <row r="137" spans="2:16" x14ac:dyDescent="0.35">
      <c r="B137" s="135" t="s">
        <v>282</v>
      </c>
      <c r="C137" s="136">
        <v>0</v>
      </c>
      <c r="D137" s="137">
        <v>2.5970020599999999</v>
      </c>
      <c r="E137" s="137">
        <v>2.3773864599999999</v>
      </c>
      <c r="F137" s="376">
        <f>E137/D137</f>
        <v>0.91543495348632875</v>
      </c>
      <c r="G137" s="136">
        <v>0.75431999999999999</v>
      </c>
      <c r="H137" s="137">
        <v>1.2674291000000002</v>
      </c>
      <c r="I137" s="137">
        <v>0.3389991</v>
      </c>
      <c r="J137" s="376">
        <f>I137/H137</f>
        <v>0.26746987267374556</v>
      </c>
      <c r="K137" s="138">
        <f>(C137-G137)/G137</f>
        <v>-1</v>
      </c>
      <c r="L137" s="139">
        <f t="shared" ref="L137:L139" si="78">(D137-H137)/H137</f>
        <v>1.0490314290558733</v>
      </c>
      <c r="M137" s="376">
        <f t="shared" ref="M137:M139" si="79">(E137-I137)/I137</f>
        <v>6.0129580285021396</v>
      </c>
      <c r="N137" s="3"/>
    </row>
    <row r="138" spans="2:16" x14ac:dyDescent="0.35">
      <c r="B138" s="19" t="s">
        <v>62</v>
      </c>
      <c r="C138" s="44">
        <v>0</v>
      </c>
      <c r="D138" s="24">
        <v>2.5970020599999999</v>
      </c>
      <c r="E138" s="24">
        <v>2.3773864599999999</v>
      </c>
      <c r="F138" s="369">
        <f>E138/D138</f>
        <v>0.91543495348632875</v>
      </c>
      <c r="G138" s="44">
        <v>0.75431999999999999</v>
      </c>
      <c r="H138" s="24">
        <v>1.2674291000000002</v>
      </c>
      <c r="I138" s="24">
        <v>0.3389991</v>
      </c>
      <c r="J138" s="369">
        <f>I138/H138</f>
        <v>0.26746987267374556</v>
      </c>
      <c r="K138" s="26">
        <f t="shared" ref="K138" si="80">(C138-G138)/G138</f>
        <v>-1</v>
      </c>
      <c r="L138" s="28">
        <f t="shared" si="78"/>
        <v>1.0490314290558733</v>
      </c>
      <c r="M138" s="43">
        <f t="shared" si="79"/>
        <v>6.0129580285021396</v>
      </c>
      <c r="N138" s="3"/>
    </row>
    <row r="139" spans="2:16" x14ac:dyDescent="0.35">
      <c r="B139" s="20" t="s">
        <v>94</v>
      </c>
      <c r="C139" s="61">
        <v>0</v>
      </c>
      <c r="D139" s="127">
        <v>0.203208</v>
      </c>
      <c r="E139" s="62">
        <v>0.20320739999999998</v>
      </c>
      <c r="F139" s="371">
        <f>E139/D139</f>
        <v>0.99999704736034001</v>
      </c>
      <c r="G139" s="61">
        <v>0</v>
      </c>
      <c r="H139" s="127">
        <v>0.3389991</v>
      </c>
      <c r="I139" s="62">
        <v>0.3389991</v>
      </c>
      <c r="J139" s="371">
        <f>I139/H139</f>
        <v>1</v>
      </c>
      <c r="K139" s="30">
        <v>0</v>
      </c>
      <c r="L139" s="29">
        <f t="shared" si="78"/>
        <v>-0.40056478026047854</v>
      </c>
      <c r="M139" s="63">
        <f t="shared" si="79"/>
        <v>-0.40056655017668191</v>
      </c>
      <c r="N139" s="3"/>
    </row>
    <row r="140" spans="2:16" ht="15" thickBot="1" x14ac:dyDescent="0.4">
      <c r="B140" s="140" t="s">
        <v>95</v>
      </c>
      <c r="C140" s="430">
        <v>0</v>
      </c>
      <c r="D140" s="410">
        <v>2.3937940599999998</v>
      </c>
      <c r="E140" s="410">
        <v>2.1741790600000002</v>
      </c>
      <c r="F140" s="375">
        <f>E140/D140</f>
        <v>0.90825651894215176</v>
      </c>
      <c r="G140" s="554">
        <v>0</v>
      </c>
      <c r="H140" s="410">
        <v>0</v>
      </c>
      <c r="I140" s="410">
        <v>0</v>
      </c>
      <c r="J140" s="557">
        <v>0</v>
      </c>
      <c r="K140" s="554">
        <v>0</v>
      </c>
      <c r="L140" s="410">
        <v>0</v>
      </c>
      <c r="M140" s="435">
        <v>0</v>
      </c>
      <c r="N140" s="3"/>
    </row>
    <row r="142" spans="2:16" ht="15" thickBot="1" x14ac:dyDescent="0.4">
      <c r="B142" s="5" t="s">
        <v>138</v>
      </c>
      <c r="C142" s="87"/>
      <c r="D142" s="87"/>
      <c r="E142" s="87"/>
      <c r="G142" s="87"/>
      <c r="H142" s="87"/>
      <c r="I142" s="87"/>
    </row>
    <row r="143" spans="2:16" x14ac:dyDescent="0.35">
      <c r="B143" s="947" t="s">
        <v>7</v>
      </c>
      <c r="C143" s="873">
        <v>2021</v>
      </c>
      <c r="D143" s="874"/>
      <c r="E143" s="874"/>
      <c r="F143" s="867"/>
      <c r="G143" s="961">
        <v>2020</v>
      </c>
      <c r="H143" s="877"/>
      <c r="I143" s="877"/>
      <c r="J143" s="962"/>
      <c r="K143" s="873" t="s">
        <v>212</v>
      </c>
      <c r="L143" s="874"/>
      <c r="M143" s="950"/>
    </row>
    <row r="144" spans="2:16" ht="23.25" customHeight="1" x14ac:dyDescent="0.35">
      <c r="B144" s="948"/>
      <c r="C144" s="951" t="s">
        <v>97</v>
      </c>
      <c r="D144" s="953" t="s">
        <v>98</v>
      </c>
      <c r="E144" s="955" t="s">
        <v>154</v>
      </c>
      <c r="F144" s="956" t="s">
        <v>157</v>
      </c>
      <c r="G144" s="951" t="s">
        <v>99</v>
      </c>
      <c r="H144" s="953" t="s">
        <v>100</v>
      </c>
      <c r="I144" s="955" t="s">
        <v>155</v>
      </c>
      <c r="J144" s="956" t="s">
        <v>156</v>
      </c>
      <c r="K144" s="951" t="s">
        <v>231</v>
      </c>
      <c r="L144" s="953" t="s">
        <v>232</v>
      </c>
      <c r="M144" s="959" t="s">
        <v>233</v>
      </c>
    </row>
    <row r="145" spans="2:16" ht="22.5" customHeight="1" thickBot="1" x14ac:dyDescent="0.4">
      <c r="B145" s="949"/>
      <c r="C145" s="952"/>
      <c r="D145" s="954"/>
      <c r="E145" s="945"/>
      <c r="F145" s="957"/>
      <c r="G145" s="952"/>
      <c r="H145" s="954"/>
      <c r="I145" s="945"/>
      <c r="J145" s="957"/>
      <c r="K145" s="952"/>
      <c r="L145" s="954"/>
      <c r="M145" s="960"/>
    </row>
    <row r="146" spans="2:16" x14ac:dyDescent="0.35">
      <c r="B146" s="584" t="s">
        <v>169</v>
      </c>
      <c r="C146" s="214">
        <f>C149+C169+C175+C182</f>
        <v>403.20053999999999</v>
      </c>
      <c r="D146" s="195">
        <f>D149+D169+D175+D182</f>
        <v>410.50610660000001</v>
      </c>
      <c r="E146" s="195">
        <f>E149+E169+E175+E182</f>
        <v>382.92743105</v>
      </c>
      <c r="F146" s="196">
        <f t="shared" ref="F146:F155" si="81">E146/D146</f>
        <v>0.93281786773303021</v>
      </c>
      <c r="G146" s="214">
        <f>G149+G169+G175+G182</f>
        <v>271.33918</v>
      </c>
      <c r="H146" s="214">
        <f>H149+H169+H175+H182</f>
        <v>382.62721139000001</v>
      </c>
      <c r="I146" s="195">
        <f>I149+I169+I175+I182</f>
        <v>363.41881886999994</v>
      </c>
      <c r="J146" s="196">
        <f>I146/H146</f>
        <v>0.94979867623575376</v>
      </c>
      <c r="K146" s="547">
        <f>(C146-G146)/G146</f>
        <v>0.48596505672347057</v>
      </c>
      <c r="L146" s="548">
        <f t="shared" ref="L146:L155" si="82">(D146-H146)/H146</f>
        <v>7.2861768269753047E-2</v>
      </c>
      <c r="M146" s="196">
        <f t="shared" ref="M146:M155" si="83">(E146-I146)/I146</f>
        <v>5.3680797930771337E-2</v>
      </c>
      <c r="N146" s="3"/>
    </row>
    <row r="147" spans="2:16" x14ac:dyDescent="0.35">
      <c r="B147" s="580" t="s">
        <v>279</v>
      </c>
      <c r="C147" s="825">
        <f>C149+C169</f>
        <v>287.44621999999998</v>
      </c>
      <c r="D147" s="826">
        <f t="shared" ref="D147:E147" si="84">D149+D169</f>
        <v>294.42465523999999</v>
      </c>
      <c r="E147" s="571">
        <f t="shared" si="84"/>
        <v>275.91583799</v>
      </c>
      <c r="F147" s="581">
        <f t="shared" si="81"/>
        <v>0.93713564091664625</v>
      </c>
      <c r="G147" s="825">
        <f>G149+G169</f>
        <v>271.33918</v>
      </c>
      <c r="H147" s="826">
        <f t="shared" ref="H147:I147" si="85">H149+H169</f>
        <v>382.62721139000001</v>
      </c>
      <c r="I147" s="571">
        <f t="shared" si="85"/>
        <v>363.41881886999994</v>
      </c>
      <c r="J147" s="581">
        <f>I147/H147</f>
        <v>0.94979867623575376</v>
      </c>
      <c r="K147" s="582">
        <f>(C147-G147)/G147</f>
        <v>5.9361276171026919E-2</v>
      </c>
      <c r="L147" s="583">
        <f t="shared" si="82"/>
        <v>-0.23051825255600522</v>
      </c>
      <c r="M147" s="581">
        <f t="shared" si="83"/>
        <v>-0.24077724194932512</v>
      </c>
      <c r="N147" s="3"/>
    </row>
    <row r="148" spans="2:16" ht="15" thickBot="1" x14ac:dyDescent="0.4">
      <c r="B148" s="550" t="s">
        <v>280</v>
      </c>
      <c r="C148" s="575">
        <f>C175+C182</f>
        <v>115.75432000000001</v>
      </c>
      <c r="D148" s="576">
        <f>D175+D182</f>
        <v>116.08145136</v>
      </c>
      <c r="E148" s="576">
        <f>E175+E182</f>
        <v>107.01159305999998</v>
      </c>
      <c r="F148" s="577">
        <f t="shared" si="81"/>
        <v>0.92186642918624495</v>
      </c>
      <c r="G148" s="575">
        <f>G175+G182</f>
        <v>0</v>
      </c>
      <c r="H148" s="576">
        <f>H175+H182</f>
        <v>0</v>
      </c>
      <c r="I148" s="576">
        <f>I175+I182</f>
        <v>0</v>
      </c>
      <c r="J148" s="576">
        <f>J175+J182</f>
        <v>0</v>
      </c>
      <c r="K148" s="578">
        <v>0</v>
      </c>
      <c r="L148" s="551">
        <v>0</v>
      </c>
      <c r="M148" s="579">
        <v>0</v>
      </c>
      <c r="N148" s="3"/>
    </row>
    <row r="149" spans="2:16" x14ac:dyDescent="0.35">
      <c r="B149" s="120" t="s">
        <v>174</v>
      </c>
      <c r="C149" s="121">
        <f>C150+C151+C152+C153+C160+C161+C168</f>
        <v>287.42872</v>
      </c>
      <c r="D149" s="122">
        <f>D150+D151+D152+D153+D160+D161+D168</f>
        <v>294.00201643999998</v>
      </c>
      <c r="E149" s="122">
        <f>E150+E151+E152+E153+E160+E161+E168</f>
        <v>274.57393918999998</v>
      </c>
      <c r="F149" s="366">
        <f t="shared" si="81"/>
        <v>0.93391855782062339</v>
      </c>
      <c r="G149" s="121">
        <f>G150+G151+G152+G153+G160+G161+G168</f>
        <v>270.84712999999999</v>
      </c>
      <c r="H149" s="122">
        <f>H150+H151+H152+H153+H160+H161+H168</f>
        <v>381.34103419000002</v>
      </c>
      <c r="I149" s="122">
        <f>I150+I151+I152+I153+I160+I161+I168</f>
        <v>362.19800166999994</v>
      </c>
      <c r="J149" s="366">
        <f t="shared" ref="J149:J155" si="86">I149/H149</f>
        <v>0.94980075364650574</v>
      </c>
      <c r="K149" s="123">
        <f t="shared" ref="K149:K155" si="87">(C149-G149)/G149</f>
        <v>6.1221213604884812E-2</v>
      </c>
      <c r="L149" s="124">
        <f t="shared" si="82"/>
        <v>-0.22903126052383888</v>
      </c>
      <c r="M149" s="366">
        <f t="shared" si="83"/>
        <v>-0.24192309752121327</v>
      </c>
      <c r="N149" s="3"/>
    </row>
    <row r="150" spans="2:16" x14ac:dyDescent="0.35">
      <c r="B150" s="19" t="s">
        <v>57</v>
      </c>
      <c r="C150" s="44">
        <v>42.061750000000004</v>
      </c>
      <c r="D150" s="24">
        <v>42.328237000000001</v>
      </c>
      <c r="E150" s="24">
        <v>40.235891359999997</v>
      </c>
      <c r="F150" s="43">
        <f t="shared" si="81"/>
        <v>0.95056856159636405</v>
      </c>
      <c r="G150" s="44">
        <v>37.652990000000003</v>
      </c>
      <c r="H150" s="24">
        <v>41.782475420000004</v>
      </c>
      <c r="I150" s="24">
        <v>38.673879989999996</v>
      </c>
      <c r="J150" s="43">
        <f t="shared" si="86"/>
        <v>0.92560049641022424</v>
      </c>
      <c r="K150" s="26">
        <f t="shared" si="87"/>
        <v>0.11708924045607004</v>
      </c>
      <c r="L150" s="28">
        <f t="shared" si="82"/>
        <v>1.3061973339635055E-2</v>
      </c>
      <c r="M150" s="43">
        <f t="shared" si="83"/>
        <v>4.0389311090686886E-2</v>
      </c>
      <c r="N150" s="3"/>
    </row>
    <row r="151" spans="2:16" x14ac:dyDescent="0.35">
      <c r="B151" s="19" t="s">
        <v>58</v>
      </c>
      <c r="C151" s="44">
        <v>20.954660000000001</v>
      </c>
      <c r="D151" s="125">
        <v>22.073314439999997</v>
      </c>
      <c r="E151" s="24">
        <v>19.400324260000001</v>
      </c>
      <c r="F151" s="43">
        <f t="shared" si="81"/>
        <v>0.87890399571547095</v>
      </c>
      <c r="G151" s="44">
        <v>18.14743</v>
      </c>
      <c r="H151" s="125">
        <v>20.728222509999998</v>
      </c>
      <c r="I151" s="24">
        <v>17.233391959999999</v>
      </c>
      <c r="J151" s="43">
        <f t="shared" si="86"/>
        <v>0.83139748001479752</v>
      </c>
      <c r="K151" s="26">
        <f t="shared" si="87"/>
        <v>0.1546902233539405</v>
      </c>
      <c r="L151" s="28">
        <f t="shared" si="82"/>
        <v>6.4891812568640697E-2</v>
      </c>
      <c r="M151" s="43">
        <f t="shared" si="83"/>
        <v>0.12574032465747984</v>
      </c>
      <c r="N151" s="3"/>
    </row>
    <row r="152" spans="2:16" x14ac:dyDescent="0.35">
      <c r="B152" s="19" t="s">
        <v>59</v>
      </c>
      <c r="C152" s="44">
        <v>0.06</v>
      </c>
      <c r="D152" s="24">
        <v>0.06</v>
      </c>
      <c r="E152" s="24">
        <v>2.1239479999999998E-2</v>
      </c>
      <c r="F152" s="43">
        <f t="shared" si="81"/>
        <v>0.35399133333333332</v>
      </c>
      <c r="G152" s="44">
        <v>0.06</v>
      </c>
      <c r="H152" s="24">
        <v>0.06</v>
      </c>
      <c r="I152" s="24">
        <v>3.643681E-2</v>
      </c>
      <c r="J152" s="43">
        <f t="shared" si="86"/>
        <v>0.60728016666666673</v>
      </c>
      <c r="K152" s="26">
        <f t="shared" si="87"/>
        <v>0</v>
      </c>
      <c r="L152" s="28">
        <f t="shared" si="82"/>
        <v>0</v>
      </c>
      <c r="M152" s="43">
        <f t="shared" si="83"/>
        <v>-0.41708728069224504</v>
      </c>
      <c r="N152" s="3"/>
    </row>
    <row r="153" spans="2:16" x14ac:dyDescent="0.35">
      <c r="B153" s="19" t="s">
        <v>60</v>
      </c>
      <c r="C153" s="44">
        <v>82.528059999999996</v>
      </c>
      <c r="D153" s="24">
        <v>82.515559999999994</v>
      </c>
      <c r="E153" s="24">
        <v>81.81049652999998</v>
      </c>
      <c r="F153" s="43">
        <f t="shared" si="81"/>
        <v>0.9914553876868798</v>
      </c>
      <c r="G153" s="44">
        <v>73.384969999999996</v>
      </c>
      <c r="H153" s="24">
        <v>75.434970000000007</v>
      </c>
      <c r="I153" s="24">
        <v>74.858713359999996</v>
      </c>
      <c r="J153" s="43">
        <f t="shared" si="86"/>
        <v>0.99236088196230465</v>
      </c>
      <c r="K153" s="26">
        <f t="shared" si="87"/>
        <v>0.12459077110748974</v>
      </c>
      <c r="L153" s="28">
        <f t="shared" si="82"/>
        <v>9.3863495935638155E-2</v>
      </c>
      <c r="M153" s="43">
        <f t="shared" si="83"/>
        <v>9.2865384107905333E-2</v>
      </c>
      <c r="N153" s="3"/>
      <c r="O153" s="3"/>
      <c r="P153" s="3"/>
    </row>
    <row r="154" spans="2:16" x14ac:dyDescent="0.35">
      <c r="B154" s="20" t="s">
        <v>159</v>
      </c>
      <c r="C154" s="61">
        <v>77.365110000000001</v>
      </c>
      <c r="D154" s="62">
        <v>77.365110000000001</v>
      </c>
      <c r="E154" s="62">
        <v>77.365110000000001</v>
      </c>
      <c r="F154" s="63">
        <f t="shared" si="81"/>
        <v>1</v>
      </c>
      <c r="G154" s="61">
        <v>67.528509999999997</v>
      </c>
      <c r="H154" s="62">
        <v>69.953509999999994</v>
      </c>
      <c r="I154" s="62">
        <v>69.865110000000001</v>
      </c>
      <c r="J154" s="63">
        <f t="shared" si="86"/>
        <v>0.99873630358219345</v>
      </c>
      <c r="K154" s="27">
        <f t="shared" si="87"/>
        <v>0.14566588245468476</v>
      </c>
      <c r="L154" s="29">
        <f t="shared" si="82"/>
        <v>0.1059503661789095</v>
      </c>
      <c r="M154" s="63">
        <f t="shared" si="83"/>
        <v>0.10734972005340004</v>
      </c>
      <c r="N154" s="3"/>
    </row>
    <row r="155" spans="2:16" x14ac:dyDescent="0.35">
      <c r="B155" s="20" t="s">
        <v>160</v>
      </c>
      <c r="C155" s="61">
        <v>1.52</v>
      </c>
      <c r="D155" s="62">
        <v>1.52</v>
      </c>
      <c r="E155" s="62">
        <v>1.5</v>
      </c>
      <c r="F155" s="63">
        <f t="shared" si="81"/>
        <v>0.98684210526315785</v>
      </c>
      <c r="G155" s="61">
        <v>1.52</v>
      </c>
      <c r="H155" s="62">
        <v>1.5</v>
      </c>
      <c r="I155" s="62">
        <v>1.5</v>
      </c>
      <c r="J155" s="63">
        <f t="shared" si="86"/>
        <v>1</v>
      </c>
      <c r="K155" s="27">
        <f t="shared" si="87"/>
        <v>0</v>
      </c>
      <c r="L155" s="29">
        <f t="shared" si="82"/>
        <v>1.3333333333333345E-2</v>
      </c>
      <c r="M155" s="63">
        <f t="shared" si="83"/>
        <v>0</v>
      </c>
      <c r="N155" s="3"/>
    </row>
    <row r="156" spans="2:16" x14ac:dyDescent="0.35">
      <c r="B156" s="20" t="s">
        <v>161</v>
      </c>
      <c r="C156" s="126">
        <v>0</v>
      </c>
      <c r="D156" s="62">
        <v>0</v>
      </c>
      <c r="E156" s="62">
        <v>0</v>
      </c>
      <c r="F156" s="18">
        <v>0</v>
      </c>
      <c r="G156" s="126">
        <v>0</v>
      </c>
      <c r="H156" s="62">
        <v>0</v>
      </c>
      <c r="I156" s="62">
        <v>0</v>
      </c>
      <c r="J156" s="18">
        <v>0</v>
      </c>
      <c r="K156" s="30">
        <v>0</v>
      </c>
      <c r="L156" s="22">
        <v>0</v>
      </c>
      <c r="M156" s="35">
        <v>0</v>
      </c>
      <c r="N156" s="3"/>
    </row>
    <row r="157" spans="2:16" x14ac:dyDescent="0.35">
      <c r="B157" s="20" t="s">
        <v>162</v>
      </c>
      <c r="C157" s="126">
        <v>0</v>
      </c>
      <c r="D157" s="62">
        <v>0</v>
      </c>
      <c r="E157" s="62">
        <v>0</v>
      </c>
      <c r="F157" s="18">
        <v>0</v>
      </c>
      <c r="G157" s="126">
        <v>0</v>
      </c>
      <c r="H157" s="62">
        <v>0</v>
      </c>
      <c r="I157" s="62">
        <v>0</v>
      </c>
      <c r="J157" s="18">
        <v>0</v>
      </c>
      <c r="K157" s="30">
        <v>0</v>
      </c>
      <c r="L157" s="22">
        <v>0</v>
      </c>
      <c r="M157" s="35">
        <v>0</v>
      </c>
      <c r="N157" s="3"/>
    </row>
    <row r="158" spans="2:16" x14ac:dyDescent="0.35">
      <c r="B158" s="20" t="s">
        <v>163</v>
      </c>
      <c r="C158" s="61">
        <v>1.04583</v>
      </c>
      <c r="D158" s="127">
        <v>1.0333300000000001</v>
      </c>
      <c r="E158" s="62">
        <v>0.7465001899999999</v>
      </c>
      <c r="F158" s="63">
        <f t="shared" ref="F158:F164" si="88">E158/D158</f>
        <v>0.72242186910280337</v>
      </c>
      <c r="G158" s="61">
        <v>1.9708300000000001</v>
      </c>
      <c r="H158" s="127">
        <v>1.2547189999999999</v>
      </c>
      <c r="I158" s="62">
        <v>0.76911706000000002</v>
      </c>
      <c r="J158" s="63">
        <f t="shared" ref="J158:J164" si="89">I158/H158</f>
        <v>0.61297952768707575</v>
      </c>
      <c r="K158" s="27">
        <f>(C158-G158)/G158</f>
        <v>-0.46934540269835551</v>
      </c>
      <c r="L158" s="29">
        <f>(D158-H158)/H158</f>
        <v>-0.17644508451693156</v>
      </c>
      <c r="M158" s="63">
        <f t="shared" ref="M158:M164" si="90">(E158-I158)/I158</f>
        <v>-2.9406277894811126E-2</v>
      </c>
      <c r="N158" s="3"/>
    </row>
    <row r="159" spans="2:16" x14ac:dyDescent="0.35">
      <c r="B159" s="20" t="s">
        <v>164</v>
      </c>
      <c r="C159" s="126">
        <v>2.5971199999999999</v>
      </c>
      <c r="D159" s="62">
        <v>2.5971199999999999</v>
      </c>
      <c r="E159" s="62">
        <v>2.1988863400000005</v>
      </c>
      <c r="F159" s="63">
        <f t="shared" si="88"/>
        <v>0.8466633578733368</v>
      </c>
      <c r="G159" s="126">
        <v>2.3656299999999999</v>
      </c>
      <c r="H159" s="62">
        <v>2.7267410000000001</v>
      </c>
      <c r="I159" s="62">
        <v>2.7244862999999997</v>
      </c>
      <c r="J159" s="63">
        <f t="shared" si="89"/>
        <v>0.99917311545174248</v>
      </c>
      <c r="K159" s="27">
        <f>(C159-G159)/G159</f>
        <v>9.7855539539150244E-2</v>
      </c>
      <c r="L159" s="29">
        <f>(D159-H159)/H159</f>
        <v>-4.7536968124218697E-2</v>
      </c>
      <c r="M159" s="63">
        <f t="shared" ref="M159" si="91">(E159-I159)/I159</f>
        <v>-0.1929170867917373</v>
      </c>
      <c r="N159" s="3"/>
    </row>
    <row r="160" spans="2:16" x14ac:dyDescent="0.35">
      <c r="B160" s="19" t="s">
        <v>61</v>
      </c>
      <c r="C160" s="128">
        <v>10.014670000000001</v>
      </c>
      <c r="D160" s="129">
        <v>10.014670000000001</v>
      </c>
      <c r="E160" s="129">
        <v>6.6822637599999997</v>
      </c>
      <c r="F160" s="43">
        <f t="shared" si="88"/>
        <v>0.66724752388246433</v>
      </c>
      <c r="G160" s="128">
        <v>10.38739</v>
      </c>
      <c r="H160" s="129">
        <v>11.03739</v>
      </c>
      <c r="I160" s="129">
        <v>8.4014791099999986</v>
      </c>
      <c r="J160" s="43">
        <f t="shared" si="89"/>
        <v>0.76118349627946447</v>
      </c>
      <c r="K160" s="26">
        <f t="shared" ref="K160:L164" si="92">(C160-G160)/G160</f>
        <v>-3.5881968425176998E-2</v>
      </c>
      <c r="L160" s="28">
        <f t="shared" si="92"/>
        <v>-9.2659587094412688E-2</v>
      </c>
      <c r="M160" s="43">
        <f t="shared" si="90"/>
        <v>-0.20463246143809066</v>
      </c>
      <c r="N160" s="3"/>
    </row>
    <row r="161" spans="1:17" x14ac:dyDescent="0.35">
      <c r="B161" s="19" t="s">
        <v>62</v>
      </c>
      <c r="C161" s="128">
        <v>131.58358000000001</v>
      </c>
      <c r="D161" s="129">
        <v>136.784235</v>
      </c>
      <c r="E161" s="129">
        <v>126.37343747</v>
      </c>
      <c r="F161" s="43">
        <f t="shared" si="88"/>
        <v>0.92388890773852705</v>
      </c>
      <c r="G161" s="128">
        <v>130.98835</v>
      </c>
      <c r="H161" s="129">
        <v>232.07197626000001</v>
      </c>
      <c r="I161" s="129">
        <v>222.96157969999999</v>
      </c>
      <c r="J161" s="43">
        <f t="shared" si="89"/>
        <v>0.96074322842929871</v>
      </c>
      <c r="K161" s="26">
        <f t="shared" si="92"/>
        <v>4.5441445746893907E-3</v>
      </c>
      <c r="L161" s="28">
        <f t="shared" si="92"/>
        <v>-0.41059563845505048</v>
      </c>
      <c r="M161" s="43">
        <f t="shared" si="90"/>
        <v>-0.43320531887135705</v>
      </c>
      <c r="N161" s="3"/>
    </row>
    <row r="162" spans="1:17" x14ac:dyDescent="0.35">
      <c r="A162" s="11"/>
      <c r="B162" s="20" t="s">
        <v>101</v>
      </c>
      <c r="C162" s="61">
        <v>8.8108299999999993</v>
      </c>
      <c r="D162" s="62">
        <v>8.8108299999999993</v>
      </c>
      <c r="E162" s="62">
        <v>5.2466749999999998</v>
      </c>
      <c r="F162" s="63">
        <f t="shared" si="88"/>
        <v>0.59548022150013113</v>
      </c>
      <c r="G162" s="61">
        <v>11.36083</v>
      </c>
      <c r="H162" s="62">
        <v>15.646702800000002</v>
      </c>
      <c r="I162" s="62">
        <v>34.832955569999996</v>
      </c>
      <c r="J162" s="63">
        <f t="shared" si="89"/>
        <v>2.2262169873898285</v>
      </c>
      <c r="K162" s="27">
        <f t="shared" si="92"/>
        <v>-0.22445543151336661</v>
      </c>
      <c r="L162" s="29">
        <f t="shared" si="92"/>
        <v>-0.43688902942542002</v>
      </c>
      <c r="M162" s="63">
        <f t="shared" si="90"/>
        <v>-0.84937611769818588</v>
      </c>
      <c r="N162" s="3"/>
    </row>
    <row r="163" spans="1:17" x14ac:dyDescent="0.35">
      <c r="B163" s="20" t="s">
        <v>88</v>
      </c>
      <c r="C163" s="61">
        <v>104.63039000000001</v>
      </c>
      <c r="D163" s="62">
        <v>109.43039</v>
      </c>
      <c r="E163" s="62">
        <v>111.3392327</v>
      </c>
      <c r="F163" s="63">
        <f t="shared" si="88"/>
        <v>1.0174434423563692</v>
      </c>
      <c r="G163" s="61">
        <v>101.68516</v>
      </c>
      <c r="H163" s="62">
        <v>168.93791346</v>
      </c>
      <c r="I163" s="62">
        <v>151.91135027999999</v>
      </c>
      <c r="J163" s="63">
        <f t="shared" si="89"/>
        <v>0.89921407911770235</v>
      </c>
      <c r="K163" s="27">
        <f t="shared" si="92"/>
        <v>2.8964206773141817E-2</v>
      </c>
      <c r="L163" s="29">
        <f t="shared" si="92"/>
        <v>-0.35224492975692989</v>
      </c>
      <c r="M163" s="63">
        <f t="shared" si="90"/>
        <v>-0.26707759166920886</v>
      </c>
      <c r="N163" s="3"/>
      <c r="O163" s="11"/>
      <c r="P163" s="11"/>
      <c r="Q163" s="11"/>
    </row>
    <row r="164" spans="1:17" x14ac:dyDescent="0.35">
      <c r="B164" s="20" t="s">
        <v>89</v>
      </c>
      <c r="C164" s="126">
        <v>0.50075999999999998</v>
      </c>
      <c r="D164" s="62">
        <v>0.78076000000000001</v>
      </c>
      <c r="E164" s="62">
        <v>0.22601499999999999</v>
      </c>
      <c r="F164" s="63">
        <f t="shared" si="88"/>
        <v>0.28948076233413594</v>
      </c>
      <c r="G164" s="126">
        <v>0.30076000000000003</v>
      </c>
      <c r="H164" s="62">
        <v>0.62575999999999998</v>
      </c>
      <c r="I164" s="62">
        <v>1.8475599999999998E-2</v>
      </c>
      <c r="J164" s="63">
        <f t="shared" si="89"/>
        <v>2.9525057530043464E-2</v>
      </c>
      <c r="K164" s="27">
        <f t="shared" si="92"/>
        <v>0.66498204548477169</v>
      </c>
      <c r="L164" s="29">
        <f t="shared" si="92"/>
        <v>0.2476987982613143</v>
      </c>
      <c r="M164" s="63">
        <f t="shared" si="90"/>
        <v>11.233161575266839</v>
      </c>
      <c r="N164" s="3"/>
    </row>
    <row r="165" spans="1:17" x14ac:dyDescent="0.35">
      <c r="B165" s="20" t="s">
        <v>90</v>
      </c>
      <c r="C165" s="126">
        <v>0</v>
      </c>
      <c r="D165" s="62">
        <v>0</v>
      </c>
      <c r="E165" s="62">
        <v>0</v>
      </c>
      <c r="F165" s="18">
        <v>0</v>
      </c>
      <c r="G165" s="126">
        <v>0</v>
      </c>
      <c r="H165" s="62">
        <v>0</v>
      </c>
      <c r="I165" s="62">
        <v>0</v>
      </c>
      <c r="J165" s="18">
        <v>0</v>
      </c>
      <c r="K165" s="30">
        <v>0</v>
      </c>
      <c r="L165" s="22">
        <v>0</v>
      </c>
      <c r="M165" s="35">
        <v>0</v>
      </c>
      <c r="N165" s="3"/>
    </row>
    <row r="166" spans="1:17" x14ac:dyDescent="0.35">
      <c r="B166" s="20" t="s">
        <v>93</v>
      </c>
      <c r="C166" s="61">
        <v>17.6416</v>
      </c>
      <c r="D166" s="127">
        <v>17.762255</v>
      </c>
      <c r="E166" s="62">
        <v>9.5615147699999987</v>
      </c>
      <c r="F166" s="63">
        <f>E166/D166</f>
        <v>0.53830523038882161</v>
      </c>
      <c r="G166" s="61">
        <v>17.6416</v>
      </c>
      <c r="H166" s="127">
        <v>46.861599999999996</v>
      </c>
      <c r="I166" s="62">
        <v>36.198798249999996</v>
      </c>
      <c r="J166" s="63">
        <f>I166/H166</f>
        <v>0.77246185042764226</v>
      </c>
      <c r="K166" s="27">
        <f>(C166-G166)/G166</f>
        <v>0</v>
      </c>
      <c r="L166" s="29">
        <f>(D166-H166)/H166</f>
        <v>-0.620963539443809</v>
      </c>
      <c r="M166" s="63">
        <f>(E166-I166)/I166</f>
        <v>-0.73586098897633989</v>
      </c>
      <c r="N166" s="3"/>
    </row>
    <row r="167" spans="1:17" x14ac:dyDescent="0.35">
      <c r="B167" s="20" t="s">
        <v>102</v>
      </c>
      <c r="C167" s="126">
        <v>0</v>
      </c>
      <c r="D167" s="62">
        <v>0</v>
      </c>
      <c r="E167" s="62">
        <v>0</v>
      </c>
      <c r="F167" s="18">
        <v>0</v>
      </c>
      <c r="G167" s="126">
        <v>0</v>
      </c>
      <c r="H167" s="62">
        <v>0</v>
      </c>
      <c r="I167" s="62">
        <v>0</v>
      </c>
      <c r="J167" s="18">
        <v>0</v>
      </c>
      <c r="K167" s="21">
        <v>0</v>
      </c>
      <c r="L167" s="22">
        <v>0</v>
      </c>
      <c r="M167" s="35">
        <v>0</v>
      </c>
      <c r="N167" s="3"/>
    </row>
    <row r="168" spans="1:17" ht="15" thickBot="1" x14ac:dyDescent="0.4">
      <c r="B168" s="130" t="s">
        <v>64</v>
      </c>
      <c r="C168" s="131">
        <v>0.22600000000000001</v>
      </c>
      <c r="D168" s="132">
        <v>0.22600000000000001</v>
      </c>
      <c r="E168" s="133">
        <v>5.0286330000000004E-2</v>
      </c>
      <c r="F168" s="37">
        <f t="shared" ref="F168:F174" si="93">E168/D168</f>
        <v>0.22250588495575221</v>
      </c>
      <c r="G168" s="131">
        <v>0.22600000000000001</v>
      </c>
      <c r="H168" s="132">
        <v>0.22600000000000001</v>
      </c>
      <c r="I168" s="133">
        <v>3.2520739999999999E-2</v>
      </c>
      <c r="J168" s="37">
        <f t="shared" ref="J168:J174" si="94">I168/H168</f>
        <v>0.14389707964601769</v>
      </c>
      <c r="K168" s="88">
        <f>(C168-G168)/G168</f>
        <v>0</v>
      </c>
      <c r="L168" s="134">
        <f t="shared" ref="L168:L174" si="95">(D168-H168)/H168</f>
        <v>0</v>
      </c>
      <c r="M168" s="37">
        <f t="shared" ref="M168:M174" si="96">(E168-I168)/I168</f>
        <v>0.54628492463578637</v>
      </c>
      <c r="N168" s="3"/>
    </row>
    <row r="169" spans="1:17" x14ac:dyDescent="0.35">
      <c r="B169" s="135" t="s">
        <v>91</v>
      </c>
      <c r="C169" s="136">
        <f>C170+C172</f>
        <v>1.7500000000000002E-2</v>
      </c>
      <c r="D169" s="137">
        <f>D170+D172</f>
        <v>0.42263879999999998</v>
      </c>
      <c r="E169" s="137">
        <f>E170+E172</f>
        <v>1.3418988000000001</v>
      </c>
      <c r="F169" s="376">
        <f t="shared" si="93"/>
        <v>3.1750487650447621</v>
      </c>
      <c r="G169" s="136">
        <f>G170+G172</f>
        <v>0.49205000000000004</v>
      </c>
      <c r="H169" s="137">
        <f>H170+H172</f>
        <v>1.2861772</v>
      </c>
      <c r="I169" s="137">
        <f>I170+I172</f>
        <v>1.2208171999999999</v>
      </c>
      <c r="J169" s="376">
        <f t="shared" si="94"/>
        <v>0.94918274091625943</v>
      </c>
      <c r="K169" s="138">
        <f>(C169-G169)/G169</f>
        <v>-0.9644345086881414</v>
      </c>
      <c r="L169" s="139">
        <f t="shared" si="95"/>
        <v>-0.67139924420989583</v>
      </c>
      <c r="M169" s="376">
        <f t="shared" si="96"/>
        <v>9.9180778252469029E-2</v>
      </c>
      <c r="N169" s="3"/>
    </row>
    <row r="170" spans="1:17" x14ac:dyDescent="0.35">
      <c r="B170" s="19" t="s">
        <v>60</v>
      </c>
      <c r="C170" s="128">
        <v>1.7500000000000002E-2</v>
      </c>
      <c r="D170" s="129">
        <v>0.03</v>
      </c>
      <c r="E170" s="278">
        <v>0.03</v>
      </c>
      <c r="F170" s="43">
        <f t="shared" si="93"/>
        <v>1</v>
      </c>
      <c r="G170" s="128">
        <v>0</v>
      </c>
      <c r="H170" s="129">
        <v>0</v>
      </c>
      <c r="I170" s="278">
        <v>0</v>
      </c>
      <c r="J170" s="278">
        <v>0</v>
      </c>
      <c r="K170" s="23">
        <v>0</v>
      </c>
      <c r="L170" s="278">
        <v>0</v>
      </c>
      <c r="M170" s="280">
        <v>0</v>
      </c>
      <c r="N170" s="3"/>
    </row>
    <row r="171" spans="1:17" x14ac:dyDescent="0.35">
      <c r="B171" s="20" t="s">
        <v>165</v>
      </c>
      <c r="C171" s="61">
        <v>1.7500000000000002E-2</v>
      </c>
      <c r="D171" s="62">
        <v>0.03</v>
      </c>
      <c r="E171" s="279">
        <v>0.03</v>
      </c>
      <c r="F171" s="63">
        <f t="shared" si="93"/>
        <v>1</v>
      </c>
      <c r="G171" s="61">
        <v>0</v>
      </c>
      <c r="H171" s="62">
        <v>0</v>
      </c>
      <c r="I171" s="279">
        <v>0</v>
      </c>
      <c r="J171" s="71">
        <v>0</v>
      </c>
      <c r="K171" s="21">
        <v>0</v>
      </c>
      <c r="L171" s="279">
        <v>0</v>
      </c>
      <c r="M171" s="281">
        <v>0</v>
      </c>
      <c r="N171" s="3"/>
    </row>
    <row r="172" spans="1:17" x14ac:dyDescent="0.35">
      <c r="B172" s="19" t="s">
        <v>62</v>
      </c>
      <c r="C172" s="128">
        <v>0</v>
      </c>
      <c r="D172" s="129">
        <v>0.39263880000000001</v>
      </c>
      <c r="E172" s="129">
        <v>1.3118988</v>
      </c>
      <c r="F172" s="43">
        <f t="shared" si="93"/>
        <v>3.341235761722988</v>
      </c>
      <c r="G172" s="128">
        <v>0.49205000000000004</v>
      </c>
      <c r="H172" s="129">
        <v>1.2861772</v>
      </c>
      <c r="I172" s="129">
        <v>1.2208171999999999</v>
      </c>
      <c r="J172" s="43">
        <f t="shared" si="94"/>
        <v>0.94918274091625943</v>
      </c>
      <c r="K172" s="26">
        <f>(C172-G172)/G172</f>
        <v>-1</v>
      </c>
      <c r="L172" s="28">
        <f t="shared" si="95"/>
        <v>-0.69472417952985011</v>
      </c>
      <c r="M172" s="369">
        <f t="shared" si="96"/>
        <v>7.4607074670966389E-2</v>
      </c>
      <c r="N172" s="3"/>
    </row>
    <row r="173" spans="1:17" x14ac:dyDescent="0.35">
      <c r="B173" s="20" t="s">
        <v>94</v>
      </c>
      <c r="C173" s="61">
        <v>0</v>
      </c>
      <c r="D173" s="127">
        <v>0.12523500000000001</v>
      </c>
      <c r="E173" s="62">
        <v>0.12523500000000001</v>
      </c>
      <c r="F173" s="63">
        <f t="shared" si="93"/>
        <v>1</v>
      </c>
      <c r="G173" s="61">
        <v>3.993E-2</v>
      </c>
      <c r="H173" s="127">
        <v>7.0599999999999996E-2</v>
      </c>
      <c r="I173" s="62">
        <v>4.9610000000000001E-2</v>
      </c>
      <c r="J173" s="63">
        <f t="shared" si="94"/>
        <v>0.70269121813031166</v>
      </c>
      <c r="K173" s="27">
        <f>(C173-G173)/G173</f>
        <v>-1</v>
      </c>
      <c r="L173" s="29">
        <f t="shared" si="95"/>
        <v>0.77386685552407963</v>
      </c>
      <c r="M173" s="371">
        <f t="shared" si="96"/>
        <v>1.5243902439024393</v>
      </c>
      <c r="N173" s="3"/>
      <c r="O173" s="3"/>
      <c r="P173" s="3"/>
    </row>
    <row r="174" spans="1:17" ht="15" thickBot="1" x14ac:dyDescent="0.4">
      <c r="B174" s="140" t="s">
        <v>95</v>
      </c>
      <c r="C174" s="64">
        <v>0</v>
      </c>
      <c r="D174" s="65">
        <v>0.26740379999999997</v>
      </c>
      <c r="E174" s="65">
        <v>1.1866638</v>
      </c>
      <c r="F174" s="66">
        <f t="shared" si="93"/>
        <v>4.43772227619802</v>
      </c>
      <c r="G174" s="64">
        <v>0.45212000000000002</v>
      </c>
      <c r="H174" s="65">
        <v>1.2155772</v>
      </c>
      <c r="I174" s="65">
        <v>1.1712072</v>
      </c>
      <c r="J174" s="66">
        <f t="shared" si="94"/>
        <v>0.96349882179428836</v>
      </c>
      <c r="K174" s="624">
        <f>(C174-G174)/G174</f>
        <v>-1</v>
      </c>
      <c r="L174" s="374">
        <f t="shared" si="95"/>
        <v>-0.78001907242090429</v>
      </c>
      <c r="M174" s="375">
        <f t="shared" si="96"/>
        <v>1.3197152476521697E-2</v>
      </c>
      <c r="N174" s="3"/>
    </row>
    <row r="175" spans="1:17" x14ac:dyDescent="0.35">
      <c r="B175" s="135" t="s">
        <v>283</v>
      </c>
      <c r="C175" s="136">
        <f>SUM(C176:C178)</f>
        <v>115</v>
      </c>
      <c r="D175" s="137">
        <f>SUM(D176:D178)</f>
        <v>114.81402226</v>
      </c>
      <c r="E175" s="137">
        <f>SUM(E176:E178)</f>
        <v>106.67259395999999</v>
      </c>
      <c r="F175" s="376">
        <f>E175/D175</f>
        <v>0.92909029629182838</v>
      </c>
      <c r="G175" s="136">
        <v>0</v>
      </c>
      <c r="H175" s="137">
        <v>0</v>
      </c>
      <c r="I175" s="137">
        <v>0</v>
      </c>
      <c r="J175" s="562">
        <v>0</v>
      </c>
      <c r="K175" s="558">
        <v>0</v>
      </c>
      <c r="L175" s="561">
        <v>0</v>
      </c>
      <c r="M175" s="562">
        <v>0</v>
      </c>
      <c r="N175" s="3"/>
    </row>
    <row r="176" spans="1:17" x14ac:dyDescent="0.35">
      <c r="B176" s="19" t="s">
        <v>58</v>
      </c>
      <c r="C176" s="44">
        <v>1.5</v>
      </c>
      <c r="D176" s="24">
        <v>1.92042516</v>
      </c>
      <c r="E176" s="24">
        <v>0.18393175</v>
      </c>
      <c r="F176" s="369">
        <f>E176/D176</f>
        <v>9.5776577932357443E-2</v>
      </c>
      <c r="G176" s="131">
        <v>0</v>
      </c>
      <c r="H176" s="153">
        <v>0</v>
      </c>
      <c r="I176" s="153">
        <v>0</v>
      </c>
      <c r="J176" s="563">
        <v>0</v>
      </c>
      <c r="K176" s="559">
        <v>0</v>
      </c>
      <c r="L176" s="133">
        <v>0</v>
      </c>
      <c r="M176" s="563">
        <v>0</v>
      </c>
      <c r="N176" s="3"/>
    </row>
    <row r="177" spans="2:14" x14ac:dyDescent="0.35">
      <c r="B177" s="19" t="s">
        <v>61</v>
      </c>
      <c r="C177" s="44">
        <v>10.5</v>
      </c>
      <c r="D177" s="24">
        <v>10.5</v>
      </c>
      <c r="E177" s="24">
        <v>3.2164223500000002</v>
      </c>
      <c r="F177" s="369">
        <f>E177/D177</f>
        <v>0.30632593809523812</v>
      </c>
      <c r="G177" s="131">
        <v>0</v>
      </c>
      <c r="H177" s="132">
        <v>0</v>
      </c>
      <c r="I177" s="132">
        <v>0</v>
      </c>
      <c r="J177" s="563">
        <v>0</v>
      </c>
      <c r="K177" s="559">
        <v>0</v>
      </c>
      <c r="L177" s="133">
        <v>0</v>
      </c>
      <c r="M177" s="563">
        <v>0</v>
      </c>
      <c r="N177" s="3"/>
    </row>
    <row r="178" spans="2:14" x14ac:dyDescent="0.35">
      <c r="B178" s="19" t="s">
        <v>62</v>
      </c>
      <c r="C178" s="44">
        <v>103</v>
      </c>
      <c r="D178" s="24">
        <v>102.39359709999999</v>
      </c>
      <c r="E178" s="24">
        <v>103.27223985999998</v>
      </c>
      <c r="F178" s="369">
        <f>E178/D178</f>
        <v>1.0085810322606588</v>
      </c>
      <c r="G178" s="152">
        <v>0</v>
      </c>
      <c r="H178" s="153">
        <v>0</v>
      </c>
      <c r="I178" s="153">
        <v>0</v>
      </c>
      <c r="J178" s="552">
        <v>0</v>
      </c>
      <c r="K178" s="560">
        <v>0</v>
      </c>
      <c r="L178" s="153">
        <v>0</v>
      </c>
      <c r="M178" s="552">
        <v>0</v>
      </c>
      <c r="N178" s="3"/>
    </row>
    <row r="179" spans="2:14" x14ac:dyDescent="0.35">
      <c r="B179" s="20" t="s">
        <v>101</v>
      </c>
      <c r="C179" s="61">
        <v>0</v>
      </c>
      <c r="D179" s="127">
        <v>0</v>
      </c>
      <c r="E179" s="62">
        <v>11.2820891</v>
      </c>
      <c r="F179" s="564">
        <v>0</v>
      </c>
      <c r="G179" s="553">
        <v>0</v>
      </c>
      <c r="H179" s="62">
        <v>0</v>
      </c>
      <c r="I179" s="62">
        <v>0</v>
      </c>
      <c r="J179" s="281">
        <v>0</v>
      </c>
      <c r="K179" s="553">
        <v>0</v>
      </c>
      <c r="L179" s="62">
        <v>0</v>
      </c>
      <c r="M179" s="281">
        <v>0</v>
      </c>
      <c r="N179" s="3"/>
    </row>
    <row r="180" spans="2:14" x14ac:dyDescent="0.35">
      <c r="B180" s="20" t="s">
        <v>88</v>
      </c>
      <c r="C180" s="61">
        <v>103</v>
      </c>
      <c r="D180" s="62">
        <v>102.39359709999999</v>
      </c>
      <c r="E180" s="62">
        <v>83.569949459999989</v>
      </c>
      <c r="F180" s="371">
        <f>E180/D180</f>
        <v>0.81616382104814245</v>
      </c>
      <c r="G180" s="553">
        <v>0</v>
      </c>
      <c r="H180" s="62">
        <v>0</v>
      </c>
      <c r="I180" s="62">
        <v>0</v>
      </c>
      <c r="J180" s="281">
        <v>0</v>
      </c>
      <c r="K180" s="553">
        <v>0</v>
      </c>
      <c r="L180" s="62">
        <v>0</v>
      </c>
      <c r="M180" s="281">
        <v>0</v>
      </c>
      <c r="N180" s="3"/>
    </row>
    <row r="181" spans="2:14" ht="15" thickBot="1" x14ac:dyDescent="0.4">
      <c r="B181" s="140" t="s">
        <v>93</v>
      </c>
      <c r="C181" s="430">
        <v>0</v>
      </c>
      <c r="D181" s="410">
        <v>0</v>
      </c>
      <c r="E181" s="410">
        <v>8.4202013000000004</v>
      </c>
      <c r="F181" s="557">
        <v>0</v>
      </c>
      <c r="G181" s="117">
        <v>0</v>
      </c>
      <c r="H181" s="457">
        <v>0</v>
      </c>
      <c r="I181" s="457">
        <v>0</v>
      </c>
      <c r="J181" s="557">
        <v>0</v>
      </c>
      <c r="K181" s="554">
        <v>0</v>
      </c>
      <c r="L181" s="410">
        <v>0</v>
      </c>
      <c r="M181" s="435">
        <v>0</v>
      </c>
      <c r="N181" s="3"/>
    </row>
    <row r="182" spans="2:14" x14ac:dyDescent="0.35">
      <c r="B182" s="135" t="s">
        <v>282</v>
      </c>
      <c r="C182" s="136">
        <v>0.75431999999999999</v>
      </c>
      <c r="D182" s="137">
        <v>1.2674291000000002</v>
      </c>
      <c r="E182" s="137">
        <v>0.3389991</v>
      </c>
      <c r="F182" s="376">
        <f>E182/D182</f>
        <v>0.26746987267374556</v>
      </c>
      <c r="G182" s="136">
        <v>0</v>
      </c>
      <c r="H182" s="137">
        <v>0</v>
      </c>
      <c r="I182" s="137">
        <v>0</v>
      </c>
      <c r="J182" s="555">
        <v>0</v>
      </c>
      <c r="K182" s="558">
        <v>0</v>
      </c>
      <c r="L182" s="561">
        <v>0</v>
      </c>
      <c r="M182" s="562">
        <v>0</v>
      </c>
      <c r="N182" s="3"/>
    </row>
    <row r="183" spans="2:14" x14ac:dyDescent="0.35">
      <c r="B183" s="19" t="s">
        <v>62</v>
      </c>
      <c r="C183" s="44">
        <v>0.75431999999999999</v>
      </c>
      <c r="D183" s="24">
        <v>1.2674291000000002</v>
      </c>
      <c r="E183" s="24">
        <v>0.3389991</v>
      </c>
      <c r="F183" s="369">
        <f>E183/D183</f>
        <v>0.26746987267374556</v>
      </c>
      <c r="G183" s="152">
        <v>0</v>
      </c>
      <c r="H183" s="153">
        <v>0</v>
      </c>
      <c r="I183" s="153">
        <v>0</v>
      </c>
      <c r="J183" s="552">
        <v>0</v>
      </c>
      <c r="K183" s="560">
        <v>0</v>
      </c>
      <c r="L183" s="153">
        <v>0</v>
      </c>
      <c r="M183" s="552">
        <v>0</v>
      </c>
      <c r="N183" s="3"/>
    </row>
    <row r="184" spans="2:14" x14ac:dyDescent="0.35">
      <c r="B184" s="20" t="s">
        <v>94</v>
      </c>
      <c r="C184" s="61">
        <v>0</v>
      </c>
      <c r="D184" s="127">
        <v>0.3389991</v>
      </c>
      <c r="E184" s="62">
        <v>0.3389991</v>
      </c>
      <c r="F184" s="371">
        <f>E184/D184</f>
        <v>1</v>
      </c>
      <c r="G184" s="553">
        <v>0</v>
      </c>
      <c r="H184" s="62">
        <v>0</v>
      </c>
      <c r="I184" s="62">
        <v>0</v>
      </c>
      <c r="J184" s="556">
        <v>0</v>
      </c>
      <c r="K184" s="553">
        <v>0</v>
      </c>
      <c r="L184" s="62">
        <v>0</v>
      </c>
      <c r="M184" s="281">
        <v>0</v>
      </c>
      <c r="N184" s="3"/>
    </row>
    <row r="185" spans="2:14" ht="15" thickBot="1" x14ac:dyDescent="0.4">
      <c r="B185" s="140" t="s">
        <v>95</v>
      </c>
      <c r="C185" s="430">
        <v>0.75431999999999999</v>
      </c>
      <c r="D185" s="410">
        <v>0.92842999999999998</v>
      </c>
      <c r="E185" s="410">
        <v>0</v>
      </c>
      <c r="F185" s="375">
        <f>E185/D185</f>
        <v>0</v>
      </c>
      <c r="G185" s="554">
        <v>0</v>
      </c>
      <c r="H185" s="410">
        <v>0</v>
      </c>
      <c r="I185" s="410">
        <v>0</v>
      </c>
      <c r="J185" s="557">
        <v>0</v>
      </c>
      <c r="K185" s="554">
        <v>0</v>
      </c>
      <c r="L185" s="410">
        <v>0</v>
      </c>
      <c r="M185" s="435">
        <v>0</v>
      </c>
      <c r="N185" s="3"/>
    </row>
    <row r="186" spans="2:14" x14ac:dyDescent="0.35">
      <c r="E186" s="11"/>
    </row>
    <row r="187" spans="2:14" ht="15" thickBot="1" x14ac:dyDescent="0.4">
      <c r="B187" s="5" t="s">
        <v>138</v>
      </c>
      <c r="C187" s="87"/>
      <c r="D187" s="87"/>
      <c r="E187" s="87"/>
      <c r="G187" s="87"/>
      <c r="H187" s="87"/>
      <c r="I187" s="87"/>
    </row>
    <row r="188" spans="2:14" x14ac:dyDescent="0.35">
      <c r="B188" s="947" t="s">
        <v>7</v>
      </c>
      <c r="C188" s="873">
        <v>2020</v>
      </c>
      <c r="D188" s="874"/>
      <c r="E188" s="874"/>
      <c r="F188" s="867"/>
      <c r="G188" s="961">
        <v>2019</v>
      </c>
      <c r="H188" s="877"/>
      <c r="I188" s="877"/>
      <c r="J188" s="962"/>
      <c r="K188" s="873" t="s">
        <v>212</v>
      </c>
      <c r="L188" s="874"/>
      <c r="M188" s="950"/>
    </row>
    <row r="189" spans="2:14" ht="23.25" customHeight="1" x14ac:dyDescent="0.35">
      <c r="B189" s="948"/>
      <c r="C189" s="951" t="s">
        <v>97</v>
      </c>
      <c r="D189" s="953" t="s">
        <v>98</v>
      </c>
      <c r="E189" s="955" t="s">
        <v>154</v>
      </c>
      <c r="F189" s="956" t="s">
        <v>157</v>
      </c>
      <c r="G189" s="951" t="s">
        <v>99</v>
      </c>
      <c r="H189" s="953" t="s">
        <v>100</v>
      </c>
      <c r="I189" s="955" t="s">
        <v>155</v>
      </c>
      <c r="J189" s="956" t="s">
        <v>156</v>
      </c>
      <c r="K189" s="951" t="s">
        <v>192</v>
      </c>
      <c r="L189" s="953" t="s">
        <v>194</v>
      </c>
      <c r="M189" s="959" t="s">
        <v>193</v>
      </c>
    </row>
    <row r="190" spans="2:14" ht="22.5" customHeight="1" thickBot="1" x14ac:dyDescent="0.4">
      <c r="B190" s="949"/>
      <c r="C190" s="952"/>
      <c r="D190" s="954"/>
      <c r="E190" s="945"/>
      <c r="F190" s="957"/>
      <c r="G190" s="952"/>
      <c r="H190" s="954"/>
      <c r="I190" s="945"/>
      <c r="J190" s="957"/>
      <c r="K190" s="952"/>
      <c r="L190" s="954"/>
      <c r="M190" s="960"/>
    </row>
    <row r="191" spans="2:14" ht="15" thickBot="1" x14ac:dyDescent="0.4">
      <c r="B191" s="39" t="s">
        <v>169</v>
      </c>
      <c r="C191" s="103">
        <f>C192+C212</f>
        <v>271.33918</v>
      </c>
      <c r="D191" s="104">
        <f>D192+D212</f>
        <v>382.62721139000001</v>
      </c>
      <c r="E191" s="104">
        <f>E192+E212</f>
        <v>363.41881886999994</v>
      </c>
      <c r="F191" s="365">
        <f t="shared" ref="F191:F198" si="97">E191/D191</f>
        <v>0.94979867623575376</v>
      </c>
      <c r="G191" s="103">
        <v>271.33918</v>
      </c>
      <c r="H191" s="104">
        <v>314.68312841000005</v>
      </c>
      <c r="I191" s="104">
        <v>292.96214984</v>
      </c>
      <c r="J191" s="365">
        <v>0.93097507743821639</v>
      </c>
      <c r="K191" s="38">
        <f t="shared" ref="K191:K198" si="98">(C191-G191)/G191</f>
        <v>0</v>
      </c>
      <c r="L191" s="34">
        <f t="shared" ref="L191:L198" si="99">(D191-H191)/H191</f>
        <v>0.21591269707817237</v>
      </c>
      <c r="M191" s="365">
        <f t="shared" ref="M191:M197" si="100">(E191-I191)/I191</f>
        <v>0.24049751501509511</v>
      </c>
      <c r="N191" s="3"/>
    </row>
    <row r="192" spans="2:14" x14ac:dyDescent="0.35">
      <c r="B192" s="120" t="s">
        <v>174</v>
      </c>
      <c r="C192" s="121">
        <f>C193+C194+C195+C196+C203+C204+C211</f>
        <v>270.84712999999999</v>
      </c>
      <c r="D192" s="122">
        <f>D193+D194+D195+D196+D203+D204+D211</f>
        <v>381.34103419000002</v>
      </c>
      <c r="E192" s="122">
        <f>E193+E194+E195+E196+E203+E204+E211</f>
        <v>362.19800166999994</v>
      </c>
      <c r="F192" s="366">
        <f t="shared" si="97"/>
        <v>0.94980075364650574</v>
      </c>
      <c r="G192" s="121">
        <v>270.84712999999999</v>
      </c>
      <c r="H192" s="122">
        <v>312.86039371000004</v>
      </c>
      <c r="I192" s="122">
        <v>291.40409381000001</v>
      </c>
      <c r="J192" s="366">
        <v>0.93141893211357218</v>
      </c>
      <c r="K192" s="123">
        <f t="shared" si="98"/>
        <v>0</v>
      </c>
      <c r="L192" s="124">
        <f t="shared" si="99"/>
        <v>0.21888561753673685</v>
      </c>
      <c r="M192" s="366">
        <f t="shared" si="100"/>
        <v>0.24294067710029724</v>
      </c>
      <c r="N192" s="3"/>
    </row>
    <row r="193" spans="2:17" x14ac:dyDescent="0.35">
      <c r="B193" s="19" t="s">
        <v>57</v>
      </c>
      <c r="C193" s="44">
        <v>37.652990000000003</v>
      </c>
      <c r="D193" s="24">
        <v>41.782475420000004</v>
      </c>
      <c r="E193" s="24">
        <v>38.673879989999996</v>
      </c>
      <c r="F193" s="43">
        <f t="shared" si="97"/>
        <v>0.92560049641022424</v>
      </c>
      <c r="G193" s="44">
        <v>37.652990000000003</v>
      </c>
      <c r="H193" s="24">
        <v>37.823552999999997</v>
      </c>
      <c r="I193" s="24">
        <v>35.402555570000011</v>
      </c>
      <c r="J193" s="43">
        <v>0.93599233181504693</v>
      </c>
      <c r="K193" s="26">
        <f t="shared" si="98"/>
        <v>0</v>
      </c>
      <c r="L193" s="28">
        <f t="shared" si="99"/>
        <v>0.1046681791105137</v>
      </c>
      <c r="M193" s="43">
        <f t="shared" si="100"/>
        <v>9.2403623617841102E-2</v>
      </c>
      <c r="N193" s="3"/>
    </row>
    <row r="194" spans="2:17" x14ac:dyDescent="0.35">
      <c r="B194" s="19" t="s">
        <v>58</v>
      </c>
      <c r="C194" s="44">
        <v>18.14743</v>
      </c>
      <c r="D194" s="125">
        <v>20.728222509999998</v>
      </c>
      <c r="E194" s="24">
        <v>17.233391959999999</v>
      </c>
      <c r="F194" s="43">
        <f t="shared" si="97"/>
        <v>0.83139748001479752</v>
      </c>
      <c r="G194" s="44">
        <v>18.14743</v>
      </c>
      <c r="H194" s="24">
        <v>19.191378409999999</v>
      </c>
      <c r="I194" s="24">
        <v>16.800547369999997</v>
      </c>
      <c r="J194" s="43">
        <v>0.87542160917663847</v>
      </c>
      <c r="K194" s="26">
        <f t="shared" si="98"/>
        <v>0</v>
      </c>
      <c r="L194" s="28">
        <f t="shared" si="99"/>
        <v>8.0079922721923949E-2</v>
      </c>
      <c r="M194" s="43">
        <f t="shared" si="100"/>
        <v>2.5763719506717599E-2</v>
      </c>
      <c r="N194" s="3"/>
    </row>
    <row r="195" spans="2:17" x14ac:dyDescent="0.35">
      <c r="B195" s="19" t="s">
        <v>59</v>
      </c>
      <c r="C195" s="44">
        <v>0.06</v>
      </c>
      <c r="D195" s="24">
        <v>0.06</v>
      </c>
      <c r="E195" s="24">
        <v>3.643681E-2</v>
      </c>
      <c r="F195" s="43">
        <f t="shared" si="97"/>
        <v>0.60728016666666673</v>
      </c>
      <c r="G195" s="44">
        <v>0.06</v>
      </c>
      <c r="H195" s="24">
        <v>0.06</v>
      </c>
      <c r="I195" s="24">
        <v>5.094651E-2</v>
      </c>
      <c r="J195" s="43">
        <v>0.84910850000000004</v>
      </c>
      <c r="K195" s="26">
        <f t="shared" si="98"/>
        <v>0</v>
      </c>
      <c r="L195" s="28">
        <f t="shared" si="99"/>
        <v>0</v>
      </c>
      <c r="M195" s="43">
        <f t="shared" si="100"/>
        <v>-0.28480262926744149</v>
      </c>
      <c r="N195" s="3"/>
    </row>
    <row r="196" spans="2:17" x14ac:dyDescent="0.35">
      <c r="B196" s="19" t="s">
        <v>60</v>
      </c>
      <c r="C196" s="44">
        <v>73.384969999999996</v>
      </c>
      <c r="D196" s="24">
        <v>75.434970000000007</v>
      </c>
      <c r="E196" s="24">
        <v>74.858713359999996</v>
      </c>
      <c r="F196" s="43">
        <f t="shared" si="97"/>
        <v>0.99236088196230465</v>
      </c>
      <c r="G196" s="44">
        <v>73.384969999999996</v>
      </c>
      <c r="H196" s="24">
        <v>80.791039999999995</v>
      </c>
      <c r="I196" s="24">
        <v>77.317192450000007</v>
      </c>
      <c r="J196" s="43">
        <v>0.95700206916509567</v>
      </c>
      <c r="K196" s="26">
        <f t="shared" si="98"/>
        <v>0</v>
      </c>
      <c r="L196" s="28">
        <f t="shared" si="99"/>
        <v>-6.629534661269354E-2</v>
      </c>
      <c r="M196" s="43">
        <f t="shared" si="100"/>
        <v>-3.1797314569975844E-2</v>
      </c>
      <c r="N196" s="3"/>
      <c r="O196" s="3"/>
      <c r="P196" s="3"/>
    </row>
    <row r="197" spans="2:17" x14ac:dyDescent="0.35">
      <c r="B197" s="20" t="s">
        <v>159</v>
      </c>
      <c r="C197" s="61">
        <v>67.528509999999997</v>
      </c>
      <c r="D197" s="62">
        <v>69.953509999999994</v>
      </c>
      <c r="E197" s="62">
        <v>69.865110000000001</v>
      </c>
      <c r="F197" s="63">
        <f t="shared" si="97"/>
        <v>0.99873630358219345</v>
      </c>
      <c r="G197" s="61">
        <v>67.528509999999997</v>
      </c>
      <c r="H197" s="62">
        <v>74.97851</v>
      </c>
      <c r="I197" s="62">
        <v>74.578509999999994</v>
      </c>
      <c r="J197" s="63">
        <v>0.99466513805088941</v>
      </c>
      <c r="K197" s="27">
        <f t="shared" si="98"/>
        <v>0</v>
      </c>
      <c r="L197" s="29">
        <f t="shared" si="99"/>
        <v>-6.7019203235700542E-2</v>
      </c>
      <c r="M197" s="63">
        <f t="shared" si="100"/>
        <v>-6.320051178281777E-2</v>
      </c>
      <c r="N197" s="3"/>
    </row>
    <row r="198" spans="2:17" x14ac:dyDescent="0.35">
      <c r="B198" s="20" t="s">
        <v>160</v>
      </c>
      <c r="C198" s="61">
        <v>1.52</v>
      </c>
      <c r="D198" s="62">
        <v>1.5</v>
      </c>
      <c r="E198" s="62">
        <v>1.5</v>
      </c>
      <c r="F198" s="63">
        <f t="shared" si="97"/>
        <v>1</v>
      </c>
      <c r="G198" s="61">
        <v>1.52</v>
      </c>
      <c r="H198" s="62">
        <v>1.52</v>
      </c>
      <c r="I198" s="62">
        <v>0</v>
      </c>
      <c r="J198" s="63">
        <v>0</v>
      </c>
      <c r="K198" s="27">
        <f t="shared" si="98"/>
        <v>0</v>
      </c>
      <c r="L198" s="29">
        <f t="shared" si="99"/>
        <v>-1.3157894736842117E-2</v>
      </c>
      <c r="M198" s="35">
        <v>0</v>
      </c>
      <c r="N198" s="3"/>
    </row>
    <row r="199" spans="2:17" x14ac:dyDescent="0.35">
      <c r="B199" s="20" t="s">
        <v>161</v>
      </c>
      <c r="C199" s="126">
        <v>0</v>
      </c>
      <c r="D199" s="62">
        <v>0</v>
      </c>
      <c r="E199" s="62">
        <v>0</v>
      </c>
      <c r="F199" s="18">
        <v>0</v>
      </c>
      <c r="G199" s="126">
        <v>0</v>
      </c>
      <c r="H199" s="62">
        <v>0</v>
      </c>
      <c r="I199" s="62">
        <v>0</v>
      </c>
      <c r="J199" s="18">
        <v>0</v>
      </c>
      <c r="K199" s="30">
        <v>0</v>
      </c>
      <c r="L199" s="22">
        <v>0</v>
      </c>
      <c r="M199" s="35">
        <v>0</v>
      </c>
      <c r="N199" s="3"/>
    </row>
    <row r="200" spans="2:17" x14ac:dyDescent="0.35">
      <c r="B200" s="20" t="s">
        <v>162</v>
      </c>
      <c r="C200" s="126">
        <v>0</v>
      </c>
      <c r="D200" s="62">
        <v>0</v>
      </c>
      <c r="E200" s="62">
        <v>0</v>
      </c>
      <c r="F200" s="18">
        <v>0</v>
      </c>
      <c r="G200" s="126">
        <v>0</v>
      </c>
      <c r="H200" s="62">
        <v>0</v>
      </c>
      <c r="I200" s="62">
        <v>0</v>
      </c>
      <c r="J200" s="18">
        <v>0</v>
      </c>
      <c r="K200" s="30">
        <v>0</v>
      </c>
      <c r="L200" s="22">
        <v>0</v>
      </c>
      <c r="M200" s="35">
        <v>0</v>
      </c>
      <c r="N200" s="3"/>
    </row>
    <row r="201" spans="2:17" x14ac:dyDescent="0.35">
      <c r="B201" s="20" t="s">
        <v>163</v>
      </c>
      <c r="C201" s="61">
        <v>1.9708300000000001</v>
      </c>
      <c r="D201" s="127">
        <v>1.2547189999999999</v>
      </c>
      <c r="E201" s="62">
        <v>0.76911706000000002</v>
      </c>
      <c r="F201" s="63">
        <f t="shared" ref="F201:F207" si="101">E201/D201</f>
        <v>0.61297952768707575</v>
      </c>
      <c r="G201" s="61">
        <v>1.9708300000000001</v>
      </c>
      <c r="H201" s="62">
        <v>1.9269000000000001</v>
      </c>
      <c r="I201" s="62">
        <v>0.70531279000000002</v>
      </c>
      <c r="J201" s="63">
        <v>0.366034973273133</v>
      </c>
      <c r="K201" s="27">
        <f>(C201-G201)/G201</f>
        <v>0</v>
      </c>
      <c r="L201" s="29">
        <f>(D201-H201)/H201</f>
        <v>-0.34884062483782247</v>
      </c>
      <c r="M201" s="63">
        <f t="shared" ref="M201:M207" si="102">(E201-I201)/I201</f>
        <v>9.0462374856409442E-2</v>
      </c>
      <c r="N201" s="3"/>
    </row>
    <row r="202" spans="2:17" x14ac:dyDescent="0.35">
      <c r="B202" s="20" t="s">
        <v>164</v>
      </c>
      <c r="C202" s="126">
        <v>2.3656299999999999</v>
      </c>
      <c r="D202" s="62">
        <v>2.7267410000000001</v>
      </c>
      <c r="E202" s="62">
        <v>2.7244862999999997</v>
      </c>
      <c r="F202" s="63">
        <f t="shared" si="101"/>
        <v>0.99917311545174248</v>
      </c>
      <c r="G202" s="61">
        <v>2.3656299999999999</v>
      </c>
      <c r="H202" s="62">
        <v>2.3656299999999999</v>
      </c>
      <c r="I202" s="62">
        <v>2.03336966</v>
      </c>
      <c r="J202" s="63">
        <v>0.85954678457746991</v>
      </c>
      <c r="K202" s="21">
        <v>0</v>
      </c>
      <c r="L202" s="22">
        <v>0</v>
      </c>
      <c r="M202" s="63">
        <f t="shared" si="102"/>
        <v>0.33988735722554242</v>
      </c>
      <c r="N202" s="3"/>
    </row>
    <row r="203" spans="2:17" x14ac:dyDescent="0.35">
      <c r="B203" s="19" t="s">
        <v>61</v>
      </c>
      <c r="C203" s="128">
        <v>10.38739</v>
      </c>
      <c r="D203" s="129">
        <v>11.03739</v>
      </c>
      <c r="E203" s="129">
        <v>8.4014791099999986</v>
      </c>
      <c r="F203" s="43">
        <f t="shared" si="101"/>
        <v>0.76118349627946447</v>
      </c>
      <c r="G203" s="44">
        <v>10.38739</v>
      </c>
      <c r="H203" s="24">
        <v>9.5168269999999993</v>
      </c>
      <c r="I203" s="24">
        <v>4.8135349700000001</v>
      </c>
      <c r="J203" s="43">
        <v>0.50579200084229758</v>
      </c>
      <c r="K203" s="26">
        <f t="shared" ref="K203:L207" si="103">(C203-G203)/G203</f>
        <v>0</v>
      </c>
      <c r="L203" s="28">
        <f t="shared" si="103"/>
        <v>0.15977625735972725</v>
      </c>
      <c r="M203" s="43">
        <f t="shared" si="102"/>
        <v>0.74538653242608488</v>
      </c>
      <c r="N203" s="3"/>
    </row>
    <row r="204" spans="2:17" x14ac:dyDescent="0.35">
      <c r="B204" s="19" t="s">
        <v>62</v>
      </c>
      <c r="C204" s="128">
        <v>130.98835</v>
      </c>
      <c r="D204" s="129">
        <v>232.07197626000001</v>
      </c>
      <c r="E204" s="129">
        <v>222.96157969999999</v>
      </c>
      <c r="F204" s="43">
        <f t="shared" si="101"/>
        <v>0.96074322842929871</v>
      </c>
      <c r="G204" s="44">
        <v>130.98835</v>
      </c>
      <c r="H204" s="24">
        <v>165.25159530000002</v>
      </c>
      <c r="I204" s="24">
        <v>156.97417275999999</v>
      </c>
      <c r="J204" s="43">
        <v>0.94991018074607336</v>
      </c>
      <c r="K204" s="26">
        <f t="shared" si="103"/>
        <v>0</v>
      </c>
      <c r="L204" s="28">
        <f t="shared" si="103"/>
        <v>0.40435543656140416</v>
      </c>
      <c r="M204" s="43">
        <f t="shared" si="102"/>
        <v>0.42037110806049011</v>
      </c>
      <c r="N204" s="3"/>
    </row>
    <row r="205" spans="2:17" x14ac:dyDescent="0.35">
      <c r="B205" s="20" t="s">
        <v>101</v>
      </c>
      <c r="C205" s="61">
        <v>11.36083</v>
      </c>
      <c r="D205" s="62">
        <v>15.646702800000002</v>
      </c>
      <c r="E205" s="62">
        <v>34.832955569999996</v>
      </c>
      <c r="F205" s="63">
        <f t="shared" si="101"/>
        <v>2.2262169873898285</v>
      </c>
      <c r="G205" s="61">
        <v>11.36083</v>
      </c>
      <c r="H205" s="62">
        <v>11.659345</v>
      </c>
      <c r="I205" s="62">
        <v>10.20700716</v>
      </c>
      <c r="J205" s="63">
        <v>0.87543572644947032</v>
      </c>
      <c r="K205" s="27">
        <f t="shared" si="103"/>
        <v>0</v>
      </c>
      <c r="L205" s="29">
        <f t="shared" si="103"/>
        <v>0.34198814770469538</v>
      </c>
      <c r="M205" s="63">
        <f t="shared" si="102"/>
        <v>2.4126512330182392</v>
      </c>
      <c r="N205" s="3"/>
    </row>
    <row r="206" spans="2:17" x14ac:dyDescent="0.35">
      <c r="B206" s="20" t="s">
        <v>88</v>
      </c>
      <c r="C206" s="61">
        <v>101.68516</v>
      </c>
      <c r="D206" s="62">
        <v>168.93791346</v>
      </c>
      <c r="E206" s="62">
        <v>151.91135027999999</v>
      </c>
      <c r="F206" s="63">
        <f t="shared" si="101"/>
        <v>0.89921407911770235</v>
      </c>
      <c r="G206" s="61">
        <v>101.68516</v>
      </c>
      <c r="H206" s="62">
        <v>133.18516</v>
      </c>
      <c r="I206" s="62">
        <v>135.17691680000001</v>
      </c>
      <c r="J206" s="63">
        <v>1.014954795263977</v>
      </c>
      <c r="K206" s="27">
        <f t="shared" si="103"/>
        <v>0</v>
      </c>
      <c r="L206" s="29">
        <f t="shared" si="103"/>
        <v>0.26844397273690257</v>
      </c>
      <c r="M206" s="63">
        <f t="shared" si="102"/>
        <v>0.12379653180549519</v>
      </c>
      <c r="N206" s="3"/>
      <c r="O206" s="11"/>
      <c r="P206" s="11"/>
      <c r="Q206" s="11"/>
    </row>
    <row r="207" spans="2:17" x14ac:dyDescent="0.35">
      <c r="B207" s="20" t="s">
        <v>89</v>
      </c>
      <c r="C207" s="126">
        <v>0.30076000000000003</v>
      </c>
      <c r="D207" s="62">
        <v>0.62575999999999998</v>
      </c>
      <c r="E207" s="62">
        <v>1.8475599999999998E-2</v>
      </c>
      <c r="F207" s="63">
        <f t="shared" si="101"/>
        <v>2.9525057530043464E-2</v>
      </c>
      <c r="G207" s="61">
        <v>0.30076000000000003</v>
      </c>
      <c r="H207" s="62">
        <v>0.78076000000000001</v>
      </c>
      <c r="I207" s="62">
        <v>3.0575599999999998E-2</v>
      </c>
      <c r="J207" s="63">
        <v>3.9161329986167323E-2</v>
      </c>
      <c r="K207" s="27">
        <f t="shared" si="103"/>
        <v>0</v>
      </c>
      <c r="L207" s="29">
        <f t="shared" si="103"/>
        <v>-0.19852451457554182</v>
      </c>
      <c r="M207" s="63">
        <f t="shared" si="102"/>
        <v>-0.39574039430133834</v>
      </c>
      <c r="N207" s="3"/>
    </row>
    <row r="208" spans="2:17" x14ac:dyDescent="0.35">
      <c r="B208" s="20" t="s">
        <v>90</v>
      </c>
      <c r="C208" s="126">
        <v>0</v>
      </c>
      <c r="D208" s="62">
        <v>0</v>
      </c>
      <c r="E208" s="62">
        <v>0</v>
      </c>
      <c r="F208" s="18">
        <v>0</v>
      </c>
      <c r="G208" s="126">
        <v>0</v>
      </c>
      <c r="H208" s="62">
        <v>0</v>
      </c>
      <c r="I208" s="62">
        <v>0</v>
      </c>
      <c r="J208" s="18">
        <v>0</v>
      </c>
      <c r="K208" s="30">
        <v>0</v>
      </c>
      <c r="L208" s="22">
        <v>0</v>
      </c>
      <c r="M208" s="35">
        <v>0</v>
      </c>
      <c r="N208" s="3"/>
    </row>
    <row r="209" spans="2:16" x14ac:dyDescent="0.35">
      <c r="B209" s="20" t="s">
        <v>93</v>
      </c>
      <c r="C209" s="61">
        <v>17.6416</v>
      </c>
      <c r="D209" s="127">
        <v>46.861599999999996</v>
      </c>
      <c r="E209" s="62">
        <v>36.198798249999996</v>
      </c>
      <c r="F209" s="63">
        <f>E209/D209</f>
        <v>0.77246185042764226</v>
      </c>
      <c r="G209" s="61">
        <v>17.6416</v>
      </c>
      <c r="H209" s="62">
        <v>19.626330299999999</v>
      </c>
      <c r="I209" s="62">
        <v>11.559673199999999</v>
      </c>
      <c r="J209" s="63">
        <v>0.58898800862431222</v>
      </c>
      <c r="K209" s="27">
        <f>(C209-G209)/G209</f>
        <v>0</v>
      </c>
      <c r="L209" s="29">
        <f>(D209-H209)/H209</f>
        <v>1.3876903773498603</v>
      </c>
      <c r="M209" s="63">
        <f>(E209-I209)/I209</f>
        <v>2.1314724580622229</v>
      </c>
      <c r="N209" s="3"/>
    </row>
    <row r="210" spans="2:16" x14ac:dyDescent="0.35">
      <c r="B210" s="20" t="s">
        <v>102</v>
      </c>
      <c r="C210" s="126">
        <v>0</v>
      </c>
      <c r="D210" s="62">
        <v>0</v>
      </c>
      <c r="E210" s="62">
        <v>0</v>
      </c>
      <c r="F210" s="18">
        <v>0</v>
      </c>
      <c r="G210" s="61">
        <v>0</v>
      </c>
      <c r="H210" s="62">
        <v>0</v>
      </c>
      <c r="I210" s="62">
        <v>0</v>
      </c>
      <c r="J210" s="35">
        <v>0</v>
      </c>
      <c r="K210" s="21">
        <v>0</v>
      </c>
      <c r="L210" s="22">
        <v>0</v>
      </c>
      <c r="M210" s="35">
        <v>0</v>
      </c>
      <c r="N210" s="3"/>
    </row>
    <row r="211" spans="2:16" ht="15" thickBot="1" x14ac:dyDescent="0.4">
      <c r="B211" s="130" t="s">
        <v>64</v>
      </c>
      <c r="C211" s="131">
        <v>0.22600000000000001</v>
      </c>
      <c r="D211" s="132">
        <v>0.22600000000000001</v>
      </c>
      <c r="E211" s="133">
        <v>3.2520739999999999E-2</v>
      </c>
      <c r="F211" s="37">
        <f t="shared" ref="F211:F217" si="104">E211/D211</f>
        <v>0.14389707964601769</v>
      </c>
      <c r="G211" s="131">
        <v>0.22600000000000001</v>
      </c>
      <c r="H211" s="133">
        <v>0.22600000000000001</v>
      </c>
      <c r="I211" s="133">
        <v>4.5144179999999992E-2</v>
      </c>
      <c r="J211" s="37">
        <v>0.19975300884955749</v>
      </c>
      <c r="K211" s="88">
        <f>(C211-G211)/G211</f>
        <v>0</v>
      </c>
      <c r="L211" s="134">
        <f t="shared" ref="L211:L217" si="105">(D211-H211)/H211</f>
        <v>0</v>
      </c>
      <c r="M211" s="37">
        <f t="shared" ref="M211:M217" si="106">(E211-I211)/I211</f>
        <v>-0.27962497048345974</v>
      </c>
      <c r="N211" s="3"/>
    </row>
    <row r="212" spans="2:16" x14ac:dyDescent="0.35">
      <c r="B212" s="135" t="s">
        <v>91</v>
      </c>
      <c r="C212" s="136">
        <f>C213+C215</f>
        <v>0.49205000000000004</v>
      </c>
      <c r="D212" s="137">
        <f>D213+D215</f>
        <v>1.2861772</v>
      </c>
      <c r="E212" s="137">
        <f>E213+E215</f>
        <v>1.2208171999999999</v>
      </c>
      <c r="F212" s="376">
        <f t="shared" si="104"/>
        <v>0.94918274091625943</v>
      </c>
      <c r="G212" s="136">
        <v>0.49205000000000004</v>
      </c>
      <c r="H212" s="137">
        <v>1.8227347</v>
      </c>
      <c r="I212" s="137">
        <v>1.5580560299999999</v>
      </c>
      <c r="J212" s="376">
        <v>0.85479034880940152</v>
      </c>
      <c r="K212" s="138">
        <f>(C212-G212)/G212</f>
        <v>0</v>
      </c>
      <c r="L212" s="139">
        <f t="shared" si="105"/>
        <v>-0.29436949875371332</v>
      </c>
      <c r="M212" s="376">
        <f t="shared" si="106"/>
        <v>-0.21644846109930976</v>
      </c>
      <c r="N212" s="3"/>
    </row>
    <row r="213" spans="2:16" x14ac:dyDescent="0.35">
      <c r="B213" s="19" t="s">
        <v>60</v>
      </c>
      <c r="C213" s="128">
        <v>0</v>
      </c>
      <c r="D213" s="129">
        <v>0</v>
      </c>
      <c r="E213" s="278">
        <v>0</v>
      </c>
      <c r="F213" s="280">
        <v>0</v>
      </c>
      <c r="G213" s="128">
        <v>0</v>
      </c>
      <c r="H213" s="129">
        <v>4.3929999999999997E-2</v>
      </c>
      <c r="I213" s="129">
        <v>4.1971330000000001E-2</v>
      </c>
      <c r="J213" s="43">
        <v>0.95541384020031883</v>
      </c>
      <c r="K213" s="23">
        <v>0</v>
      </c>
      <c r="L213" s="28">
        <f t="shared" si="105"/>
        <v>-1</v>
      </c>
      <c r="M213" s="43">
        <f t="shared" si="106"/>
        <v>-1</v>
      </c>
      <c r="N213" s="3"/>
    </row>
    <row r="214" spans="2:16" x14ac:dyDescent="0.35">
      <c r="B214" s="20" t="s">
        <v>165</v>
      </c>
      <c r="C214" s="61">
        <v>0</v>
      </c>
      <c r="D214" s="62">
        <v>0</v>
      </c>
      <c r="E214" s="279">
        <v>0</v>
      </c>
      <c r="F214" s="281">
        <v>0</v>
      </c>
      <c r="G214" s="61">
        <v>0</v>
      </c>
      <c r="H214" s="62">
        <v>4.3929999999999997E-2</v>
      </c>
      <c r="I214" s="62">
        <v>4.1971330000000001E-2</v>
      </c>
      <c r="J214" s="63">
        <v>0.95541384020031883</v>
      </c>
      <c r="K214" s="21">
        <v>0</v>
      </c>
      <c r="L214" s="29">
        <f t="shared" si="105"/>
        <v>-1</v>
      </c>
      <c r="M214" s="63">
        <f t="shared" si="106"/>
        <v>-1</v>
      </c>
      <c r="N214" s="3"/>
    </row>
    <row r="215" spans="2:16" x14ac:dyDescent="0.35">
      <c r="B215" s="19" t="s">
        <v>62</v>
      </c>
      <c r="C215" s="128">
        <f>SUM(C216:C217)</f>
        <v>0.49205000000000004</v>
      </c>
      <c r="D215" s="129">
        <f>SUM(D216:D217)</f>
        <v>1.2861772</v>
      </c>
      <c r="E215" s="129">
        <f>SUM(E216:E217)</f>
        <v>1.2208171999999999</v>
      </c>
      <c r="F215" s="43">
        <f t="shared" si="104"/>
        <v>0.94918274091625943</v>
      </c>
      <c r="G215" s="128">
        <v>0.49205000000000004</v>
      </c>
      <c r="H215" s="129">
        <v>1.7788047</v>
      </c>
      <c r="I215" s="129">
        <v>1.5160847</v>
      </c>
      <c r="J215" s="43">
        <v>0.85230531491174943</v>
      </c>
      <c r="K215" s="26">
        <f>(C215-G215)/G215</f>
        <v>0</v>
      </c>
      <c r="L215" s="28">
        <f t="shared" si="105"/>
        <v>-0.27694299436020153</v>
      </c>
      <c r="M215" s="43">
        <f t="shared" si="106"/>
        <v>-0.1947565990211497</v>
      </c>
      <c r="N215" s="3"/>
    </row>
    <row r="216" spans="2:16" x14ac:dyDescent="0.35">
      <c r="B216" s="20" t="s">
        <v>94</v>
      </c>
      <c r="C216" s="61">
        <v>3.993E-2</v>
      </c>
      <c r="D216" s="127">
        <v>7.0599999999999996E-2</v>
      </c>
      <c r="E216" s="62">
        <v>4.9610000000000001E-2</v>
      </c>
      <c r="F216" s="63">
        <f t="shared" si="104"/>
        <v>0.70269121813031166</v>
      </c>
      <c r="G216" s="61">
        <v>3.993E-2</v>
      </c>
      <c r="H216" s="127">
        <v>0.11053</v>
      </c>
      <c r="I216" s="62">
        <v>3.1460000000000002E-2</v>
      </c>
      <c r="J216" s="63">
        <v>0.28462860761784131</v>
      </c>
      <c r="K216" s="27">
        <f>(C216-G216)/G216</f>
        <v>0</v>
      </c>
      <c r="L216" s="29">
        <f t="shared" si="105"/>
        <v>-0.36125938659187556</v>
      </c>
      <c r="M216" s="63">
        <f t="shared" si="106"/>
        <v>0.57692307692307687</v>
      </c>
      <c r="N216" s="3"/>
      <c r="O216" s="3"/>
      <c r="P216" s="3"/>
    </row>
    <row r="217" spans="2:16" ht="15" thickBot="1" x14ac:dyDescent="0.4">
      <c r="B217" s="140" t="s">
        <v>95</v>
      </c>
      <c r="C217" s="64">
        <v>0.45212000000000002</v>
      </c>
      <c r="D217" s="65">
        <v>1.2155772</v>
      </c>
      <c r="E217" s="65">
        <v>1.1712072</v>
      </c>
      <c r="F217" s="66">
        <f t="shared" si="104"/>
        <v>0.96349882179428836</v>
      </c>
      <c r="G217" s="64">
        <v>0.45212000000000002</v>
      </c>
      <c r="H217" s="65">
        <v>1.6682747</v>
      </c>
      <c r="I217" s="65">
        <v>1.4846246999999999</v>
      </c>
      <c r="J217" s="66">
        <v>0.88991621104126306</v>
      </c>
      <c r="K217" s="142">
        <f>(C217-G217)/G217</f>
        <v>0</v>
      </c>
      <c r="L217" s="143">
        <f t="shared" si="105"/>
        <v>-0.2713566896387028</v>
      </c>
      <c r="M217" s="66">
        <f t="shared" si="106"/>
        <v>-0.21110890853425779</v>
      </c>
      <c r="N217" s="3"/>
    </row>
    <row r="218" spans="2:16" x14ac:dyDescent="0.35">
      <c r="B218" s="282"/>
      <c r="C218" s="252"/>
      <c r="D218" s="252"/>
      <c r="E218" s="252"/>
      <c r="F218" s="283"/>
      <c r="G218" s="252"/>
      <c r="H218" s="252"/>
      <c r="I218" s="252"/>
      <c r="J218" s="283"/>
      <c r="K218" s="283"/>
      <c r="L218" s="283"/>
      <c r="M218" s="283"/>
      <c r="N218" s="3"/>
    </row>
    <row r="219" spans="2:16" ht="15" thickBot="1" x14ac:dyDescent="0.4">
      <c r="B219" s="5" t="s">
        <v>138</v>
      </c>
      <c r="C219" s="87"/>
      <c r="D219" s="87"/>
      <c r="E219" s="87"/>
      <c r="G219" s="87"/>
      <c r="H219" s="87"/>
      <c r="I219" s="87"/>
    </row>
    <row r="220" spans="2:16" x14ac:dyDescent="0.35">
      <c r="B220" s="947" t="s">
        <v>7</v>
      </c>
      <c r="C220" s="873">
        <v>2019</v>
      </c>
      <c r="D220" s="874"/>
      <c r="E220" s="874"/>
      <c r="F220" s="867"/>
      <c r="G220" s="961">
        <v>2018</v>
      </c>
      <c r="H220" s="877"/>
      <c r="I220" s="877"/>
      <c r="J220" s="962"/>
      <c r="K220" s="873" t="s">
        <v>212</v>
      </c>
      <c r="L220" s="874"/>
      <c r="M220" s="950"/>
    </row>
    <row r="221" spans="2:16" ht="23.25" customHeight="1" x14ac:dyDescent="0.35">
      <c r="B221" s="948"/>
      <c r="C221" s="951" t="s">
        <v>97</v>
      </c>
      <c r="D221" s="953" t="s">
        <v>98</v>
      </c>
      <c r="E221" s="955" t="s">
        <v>154</v>
      </c>
      <c r="F221" s="956" t="s">
        <v>157</v>
      </c>
      <c r="G221" s="951" t="s">
        <v>99</v>
      </c>
      <c r="H221" s="953" t="s">
        <v>100</v>
      </c>
      <c r="I221" s="955" t="s">
        <v>155</v>
      </c>
      <c r="J221" s="956" t="s">
        <v>156</v>
      </c>
      <c r="K221" s="951" t="s">
        <v>217</v>
      </c>
      <c r="L221" s="953" t="s">
        <v>218</v>
      </c>
      <c r="M221" s="959" t="s">
        <v>216</v>
      </c>
    </row>
    <row r="222" spans="2:16" ht="22.5" customHeight="1" thickBot="1" x14ac:dyDescent="0.4">
      <c r="B222" s="949"/>
      <c r="C222" s="952"/>
      <c r="D222" s="954"/>
      <c r="E222" s="945"/>
      <c r="F222" s="957"/>
      <c r="G222" s="952"/>
      <c r="H222" s="954"/>
      <c r="I222" s="945"/>
      <c r="J222" s="957"/>
      <c r="K222" s="952"/>
      <c r="L222" s="954"/>
      <c r="M222" s="960"/>
    </row>
    <row r="223" spans="2:16" ht="15" thickBot="1" x14ac:dyDescent="0.4">
      <c r="B223" s="39" t="s">
        <v>169</v>
      </c>
      <c r="C223" s="103">
        <v>271.33918</v>
      </c>
      <c r="D223" s="104">
        <v>314.68312841000005</v>
      </c>
      <c r="E223" s="104">
        <v>292.96214984</v>
      </c>
      <c r="F223" s="365">
        <f>E223/D223</f>
        <v>0.93097507743821639</v>
      </c>
      <c r="G223" s="103">
        <v>271.33918</v>
      </c>
      <c r="H223" s="104">
        <v>275.88080623000008</v>
      </c>
      <c r="I223" s="104">
        <v>260.82587612999998</v>
      </c>
      <c r="J223" s="365">
        <f>I223/H223</f>
        <v>0.94542958495108609</v>
      </c>
      <c r="K223" s="38">
        <f t="shared" ref="K223:M236" si="107">(C223-G223)/G223</f>
        <v>0</v>
      </c>
      <c r="L223" s="34">
        <f t="shared" si="107"/>
        <v>0.14064886466821011</v>
      </c>
      <c r="M223" s="365">
        <f t="shared" si="107"/>
        <v>0.12320968374312199</v>
      </c>
      <c r="N223" s="3"/>
    </row>
    <row r="224" spans="2:16" x14ac:dyDescent="0.35">
      <c r="B224" s="120" t="s">
        <v>174</v>
      </c>
      <c r="C224" s="121">
        <v>270.84712999999999</v>
      </c>
      <c r="D224" s="122">
        <v>312.86039371000004</v>
      </c>
      <c r="E224" s="122">
        <v>291.40409381000001</v>
      </c>
      <c r="F224" s="366">
        <f>E224/D224</f>
        <v>0.93141893211357218</v>
      </c>
      <c r="G224" s="121">
        <v>270.84712999999999</v>
      </c>
      <c r="H224" s="122">
        <v>274.36180623000007</v>
      </c>
      <c r="I224" s="122">
        <v>259.47763283</v>
      </c>
      <c r="J224" s="366">
        <f>I224/H224</f>
        <v>0.94574983448125238</v>
      </c>
      <c r="K224" s="123">
        <f t="shared" ref="K224:K230" si="108">(C224-G224)/G224</f>
        <v>0</v>
      </c>
      <c r="L224" s="124">
        <f t="shared" si="107"/>
        <v>0.14032050600995913</v>
      </c>
      <c r="M224" s="366">
        <f t="shared" si="107"/>
        <v>0.12304128348865052</v>
      </c>
      <c r="N224" s="3"/>
    </row>
    <row r="225" spans="2:14" x14ac:dyDescent="0.35">
      <c r="B225" s="19" t="s">
        <v>57</v>
      </c>
      <c r="C225" s="44">
        <v>37.652990000000003</v>
      </c>
      <c r="D225" s="24">
        <v>37.823552999999997</v>
      </c>
      <c r="E225" s="24">
        <v>35.402555570000011</v>
      </c>
      <c r="F225" s="43">
        <f>E225/D225</f>
        <v>0.93599233181504693</v>
      </c>
      <c r="G225" s="44">
        <v>37.652990000000003</v>
      </c>
      <c r="H225" s="24">
        <v>37.652990000000003</v>
      </c>
      <c r="I225" s="24">
        <v>34.173661880000004</v>
      </c>
      <c r="J225" s="43">
        <f>I225/H225</f>
        <v>0.90759490494645978</v>
      </c>
      <c r="K225" s="26">
        <f t="shared" si="108"/>
        <v>0</v>
      </c>
      <c r="L225" s="28">
        <f t="shared" si="107"/>
        <v>4.5298660212640283E-3</v>
      </c>
      <c r="M225" s="43">
        <f t="shared" si="107"/>
        <v>3.5960257765621881E-2</v>
      </c>
      <c r="N225" s="3"/>
    </row>
    <row r="226" spans="2:14" x14ac:dyDescent="0.35">
      <c r="B226" s="19" t="s">
        <v>58</v>
      </c>
      <c r="C226" s="44">
        <v>18.14743</v>
      </c>
      <c r="D226" s="125">
        <v>19.191378409999999</v>
      </c>
      <c r="E226" s="24">
        <v>16.800547369999997</v>
      </c>
      <c r="F226" s="43">
        <f t="shared" ref="F226:F249" si="109">E226/D226</f>
        <v>0.87542160917663847</v>
      </c>
      <c r="G226" s="44">
        <v>18.14743</v>
      </c>
      <c r="H226" s="24">
        <v>18.189056230000002</v>
      </c>
      <c r="I226" s="24">
        <v>16.534075180000002</v>
      </c>
      <c r="J226" s="43">
        <f>I226/H226</f>
        <v>0.90901226379902178</v>
      </c>
      <c r="K226" s="26">
        <f t="shared" si="108"/>
        <v>0</v>
      </c>
      <c r="L226" s="28">
        <f t="shared" si="107"/>
        <v>5.5105782692937255E-2</v>
      </c>
      <c r="M226" s="43">
        <f t="shared" si="107"/>
        <v>1.6116546410912994E-2</v>
      </c>
      <c r="N226" s="3"/>
    </row>
    <row r="227" spans="2:14" x14ac:dyDescent="0.35">
      <c r="B227" s="19" t="s">
        <v>59</v>
      </c>
      <c r="C227" s="44">
        <v>0.06</v>
      </c>
      <c r="D227" s="24">
        <v>0.06</v>
      </c>
      <c r="E227" s="24">
        <v>5.094651E-2</v>
      </c>
      <c r="F227" s="43">
        <f t="shared" si="109"/>
        <v>0.84910850000000004</v>
      </c>
      <c r="G227" s="44">
        <v>0.06</v>
      </c>
      <c r="H227" s="24">
        <v>0.06</v>
      </c>
      <c r="I227" s="24">
        <v>2.7675470000000001E-2</v>
      </c>
      <c r="J227" s="43">
        <f t="shared" ref="J227:J249" si="110">I227/H227</f>
        <v>0.46125783333333337</v>
      </c>
      <c r="K227" s="26">
        <f t="shared" si="108"/>
        <v>0</v>
      </c>
      <c r="L227" s="28">
        <f t="shared" si="107"/>
        <v>0</v>
      </c>
      <c r="M227" s="43">
        <f t="shared" si="107"/>
        <v>0.84085437392752493</v>
      </c>
      <c r="N227" s="3"/>
    </row>
    <row r="228" spans="2:14" x14ac:dyDescent="0.35">
      <c r="B228" s="19" t="s">
        <v>60</v>
      </c>
      <c r="C228" s="44">
        <v>73.384969999999996</v>
      </c>
      <c r="D228" s="24">
        <v>80.791039999999995</v>
      </c>
      <c r="E228" s="24">
        <v>77.317192450000007</v>
      </c>
      <c r="F228" s="43">
        <f t="shared" si="109"/>
        <v>0.95700206916509567</v>
      </c>
      <c r="G228" s="44">
        <v>73.384969999999996</v>
      </c>
      <c r="H228" s="24">
        <v>73.367469999999997</v>
      </c>
      <c r="I228" s="24">
        <v>71.879777669999996</v>
      </c>
      <c r="J228" s="43">
        <f t="shared" si="110"/>
        <v>0.97972272548037975</v>
      </c>
      <c r="K228" s="26">
        <f t="shared" si="108"/>
        <v>0</v>
      </c>
      <c r="L228" s="28">
        <f t="shared" si="107"/>
        <v>0.10118339912770603</v>
      </c>
      <c r="M228" s="43">
        <f t="shared" si="107"/>
        <v>7.5645959910493582E-2</v>
      </c>
      <c r="N228" s="3"/>
    </row>
    <row r="229" spans="2:14" x14ac:dyDescent="0.35">
      <c r="B229" s="20" t="s">
        <v>159</v>
      </c>
      <c r="C229" s="61">
        <v>67.528509999999997</v>
      </c>
      <c r="D229" s="62">
        <v>74.97851</v>
      </c>
      <c r="E229" s="62">
        <v>74.578509999999994</v>
      </c>
      <c r="F229" s="63">
        <f t="shared" si="109"/>
        <v>0.99466513805088941</v>
      </c>
      <c r="G229" s="61">
        <v>67.528509999999997</v>
      </c>
      <c r="H229" s="62">
        <v>67.528509999999997</v>
      </c>
      <c r="I229" s="62">
        <v>67.403509999999997</v>
      </c>
      <c r="J229" s="63">
        <f t="shared" si="110"/>
        <v>0.99814892998527582</v>
      </c>
      <c r="K229" s="27">
        <f t="shared" si="108"/>
        <v>0</v>
      </c>
      <c r="L229" s="29">
        <f t="shared" si="107"/>
        <v>0.11032377287755947</v>
      </c>
      <c r="M229" s="63">
        <f t="shared" si="107"/>
        <v>0.10644846240203214</v>
      </c>
      <c r="N229" s="3"/>
    </row>
    <row r="230" spans="2:14" x14ac:dyDescent="0.35">
      <c r="B230" s="20" t="s">
        <v>160</v>
      </c>
      <c r="C230" s="61">
        <v>1.52</v>
      </c>
      <c r="D230" s="62">
        <v>1.52</v>
      </c>
      <c r="E230" s="62">
        <v>0</v>
      </c>
      <c r="F230" s="63">
        <f t="shared" si="109"/>
        <v>0</v>
      </c>
      <c r="G230" s="61">
        <v>1.52</v>
      </c>
      <c r="H230" s="62">
        <v>1.52</v>
      </c>
      <c r="I230" s="62">
        <v>1.5</v>
      </c>
      <c r="J230" s="63">
        <f t="shared" si="110"/>
        <v>0.98684210526315785</v>
      </c>
      <c r="K230" s="27">
        <f t="shared" si="108"/>
        <v>0</v>
      </c>
      <c r="L230" s="29">
        <f t="shared" si="107"/>
        <v>0</v>
      </c>
      <c r="M230" s="63">
        <f t="shared" si="107"/>
        <v>-1</v>
      </c>
      <c r="N230" s="3"/>
    </row>
    <row r="231" spans="2:14" x14ac:dyDescent="0.35">
      <c r="B231" s="20" t="s">
        <v>161</v>
      </c>
      <c r="C231" s="126">
        <v>0</v>
      </c>
      <c r="D231" s="62">
        <v>0</v>
      </c>
      <c r="E231" s="62">
        <v>0</v>
      </c>
      <c r="F231" s="18">
        <v>0</v>
      </c>
      <c r="G231" s="126">
        <v>0</v>
      </c>
      <c r="H231" s="62">
        <v>0</v>
      </c>
      <c r="I231" s="62">
        <v>0</v>
      </c>
      <c r="J231" s="18">
        <v>0</v>
      </c>
      <c r="K231" s="30">
        <v>0</v>
      </c>
      <c r="L231" s="22">
        <v>0</v>
      </c>
      <c r="M231" s="35">
        <v>0</v>
      </c>
      <c r="N231" s="3"/>
    </row>
    <row r="232" spans="2:14" x14ac:dyDescent="0.35">
      <c r="B232" s="20" t="s">
        <v>162</v>
      </c>
      <c r="C232" s="126">
        <v>0</v>
      </c>
      <c r="D232" s="62">
        <v>0</v>
      </c>
      <c r="E232" s="62">
        <v>0</v>
      </c>
      <c r="F232" s="18">
        <v>0</v>
      </c>
      <c r="G232" s="126">
        <v>0</v>
      </c>
      <c r="H232" s="62">
        <v>0</v>
      </c>
      <c r="I232" s="62">
        <v>0</v>
      </c>
      <c r="J232" s="18">
        <v>0</v>
      </c>
      <c r="K232" s="30">
        <v>0</v>
      </c>
      <c r="L232" s="22">
        <v>0</v>
      </c>
      <c r="M232" s="35">
        <v>0</v>
      </c>
      <c r="N232" s="3"/>
    </row>
    <row r="233" spans="2:14" x14ac:dyDescent="0.35">
      <c r="B233" s="20" t="s">
        <v>163</v>
      </c>
      <c r="C233" s="61">
        <v>1.9708300000000001</v>
      </c>
      <c r="D233" s="127">
        <v>1.9269000000000001</v>
      </c>
      <c r="E233" s="62">
        <v>0.70531279000000002</v>
      </c>
      <c r="F233" s="63">
        <f>E233/D233</f>
        <v>0.366034973273133</v>
      </c>
      <c r="G233" s="61">
        <v>1.9708300000000001</v>
      </c>
      <c r="H233" s="62">
        <v>1.95333</v>
      </c>
      <c r="I233" s="62">
        <v>0.64500216999999993</v>
      </c>
      <c r="J233" s="63">
        <f t="shared" si="110"/>
        <v>0.33020645257073816</v>
      </c>
      <c r="K233" s="27">
        <f>(C233-G233)/G233</f>
        <v>0</v>
      </c>
      <c r="L233" s="29">
        <f t="shared" si="107"/>
        <v>-1.3530739813549146E-2</v>
      </c>
      <c r="M233" s="63">
        <f t="shared" si="107"/>
        <v>9.3504522628195336E-2</v>
      </c>
      <c r="N233" s="3"/>
    </row>
    <row r="234" spans="2:14" x14ac:dyDescent="0.35">
      <c r="B234" s="20" t="s">
        <v>164</v>
      </c>
      <c r="C234" s="126">
        <v>2.3656299999999999</v>
      </c>
      <c r="D234" s="62">
        <v>2.3656299999999999</v>
      </c>
      <c r="E234" s="62">
        <v>2.03336966</v>
      </c>
      <c r="F234" s="63">
        <f>E234/D234</f>
        <v>0.85954678457746991</v>
      </c>
      <c r="G234" s="61">
        <v>2.3656299999999999</v>
      </c>
      <c r="H234" s="62">
        <v>2.3656299999999999</v>
      </c>
      <c r="I234" s="62">
        <v>2.3312655000000002</v>
      </c>
      <c r="J234" s="63">
        <f t="shared" si="110"/>
        <v>0.98547342568364471</v>
      </c>
      <c r="K234" s="21">
        <v>0</v>
      </c>
      <c r="L234" s="22">
        <v>0</v>
      </c>
      <c r="M234" s="63">
        <f t="shared" si="107"/>
        <v>-0.12778288873575328</v>
      </c>
      <c r="N234" s="3"/>
    </row>
    <row r="235" spans="2:14" x14ac:dyDescent="0.35">
      <c r="B235" s="19" t="s">
        <v>61</v>
      </c>
      <c r="C235" s="128">
        <v>10.38739</v>
      </c>
      <c r="D235" s="129">
        <v>9.5168269999999993</v>
      </c>
      <c r="E235" s="129">
        <v>4.8135349700000001</v>
      </c>
      <c r="F235" s="43">
        <f t="shared" si="109"/>
        <v>0.50579200084229758</v>
      </c>
      <c r="G235" s="44">
        <v>10.38739</v>
      </c>
      <c r="H235" s="24">
        <v>10.38739</v>
      </c>
      <c r="I235" s="24">
        <v>9.7772117400000003</v>
      </c>
      <c r="J235" s="43">
        <f t="shared" si="110"/>
        <v>0.94125778853013131</v>
      </c>
      <c r="K235" s="26">
        <f>(C235-G235)/G235</f>
        <v>0</v>
      </c>
      <c r="L235" s="28">
        <f t="shared" si="107"/>
        <v>-8.3809599909120638E-2</v>
      </c>
      <c r="M235" s="43">
        <f t="shared" si="107"/>
        <v>-0.50767815017167661</v>
      </c>
      <c r="N235" s="3"/>
    </row>
    <row r="236" spans="2:14" x14ac:dyDescent="0.35">
      <c r="B236" s="19" t="s">
        <v>62</v>
      </c>
      <c r="C236" s="128">
        <v>130.98835</v>
      </c>
      <c r="D236" s="129">
        <v>165.25159530000002</v>
      </c>
      <c r="E236" s="129">
        <v>156.97417275999999</v>
      </c>
      <c r="F236" s="43">
        <f t="shared" si="109"/>
        <v>0.94991018074607336</v>
      </c>
      <c r="G236" s="44">
        <v>130.98835</v>
      </c>
      <c r="H236" s="24">
        <v>134.47890000000001</v>
      </c>
      <c r="I236" s="24">
        <v>127.04379092999999</v>
      </c>
      <c r="J236" s="43">
        <f t="shared" si="110"/>
        <v>0.94471170518200231</v>
      </c>
      <c r="K236" s="26">
        <f>(C236-G236)/G236</f>
        <v>0</v>
      </c>
      <c r="L236" s="28">
        <f t="shared" si="107"/>
        <v>0.22882917171392692</v>
      </c>
      <c r="M236" s="43">
        <f t="shared" si="107"/>
        <v>0.23559106360807022</v>
      </c>
      <c r="N236" s="3"/>
    </row>
    <row r="237" spans="2:14" x14ac:dyDescent="0.35">
      <c r="B237" s="20" t="s">
        <v>101</v>
      </c>
      <c r="C237" s="61">
        <v>11.36083</v>
      </c>
      <c r="D237" s="62">
        <v>11.659345</v>
      </c>
      <c r="E237" s="62">
        <v>10.20700716</v>
      </c>
      <c r="F237" s="63">
        <f t="shared" si="109"/>
        <v>0.87543572644947032</v>
      </c>
      <c r="G237" s="61">
        <v>11.36083</v>
      </c>
      <c r="H237" s="62">
        <v>10.351380000000001</v>
      </c>
      <c r="I237" s="62">
        <v>10.0774749</v>
      </c>
      <c r="J237" s="63">
        <f t="shared" si="110"/>
        <v>0.97353926722813766</v>
      </c>
      <c r="K237" s="27">
        <f>(C237-G237)/G237</f>
        <v>0</v>
      </c>
      <c r="L237" s="29">
        <f t="shared" ref="L237:M239" si="111">(D237-H237)/H237</f>
        <v>0.12635658240736977</v>
      </c>
      <c r="M237" s="63">
        <f t="shared" si="111"/>
        <v>1.2853642533011866E-2</v>
      </c>
      <c r="N237" s="3"/>
    </row>
    <row r="238" spans="2:14" x14ac:dyDescent="0.35">
      <c r="B238" s="20" t="s">
        <v>88</v>
      </c>
      <c r="C238" s="61">
        <v>101.68516</v>
      </c>
      <c r="D238" s="62">
        <v>133.18516</v>
      </c>
      <c r="E238" s="62">
        <v>135.17691680000001</v>
      </c>
      <c r="F238" s="63">
        <f t="shared" si="109"/>
        <v>1.014954795263977</v>
      </c>
      <c r="G238" s="61">
        <v>101.68516</v>
      </c>
      <c r="H238" s="62">
        <v>105.83516</v>
      </c>
      <c r="I238" s="62">
        <v>100.87833156999999</v>
      </c>
      <c r="J238" s="63">
        <f t="shared" si="110"/>
        <v>0.95316463422930509</v>
      </c>
      <c r="K238" s="27">
        <f>(C238-G238)/G238</f>
        <v>0</v>
      </c>
      <c r="L238" s="29">
        <f t="shared" si="111"/>
        <v>0.25842073654917697</v>
      </c>
      <c r="M238" s="63">
        <f t="shared" si="111"/>
        <v>0.33999952909808057</v>
      </c>
      <c r="N238" s="3"/>
    </row>
    <row r="239" spans="2:14" x14ac:dyDescent="0.35">
      <c r="B239" s="20" t="s">
        <v>89</v>
      </c>
      <c r="C239" s="126">
        <v>0.30076000000000003</v>
      </c>
      <c r="D239" s="62">
        <v>0.78076000000000001</v>
      </c>
      <c r="E239" s="62">
        <v>3.0575599999999998E-2</v>
      </c>
      <c r="F239" s="63">
        <f t="shared" si="109"/>
        <v>3.9161329986167323E-2</v>
      </c>
      <c r="G239" s="61">
        <v>0.30076000000000003</v>
      </c>
      <c r="H239" s="62">
        <v>0.30076000000000003</v>
      </c>
      <c r="I239" s="62">
        <v>0.1274856</v>
      </c>
      <c r="J239" s="63">
        <f t="shared" si="110"/>
        <v>0.42387817528926719</v>
      </c>
      <c r="K239" s="27">
        <f>(C239-G239)/G239</f>
        <v>0</v>
      </c>
      <c r="L239" s="29">
        <f t="shared" si="111"/>
        <v>1.5959569091634525</v>
      </c>
      <c r="M239" s="63">
        <f t="shared" si="111"/>
        <v>-0.76016428522123292</v>
      </c>
      <c r="N239" s="3"/>
    </row>
    <row r="240" spans="2:14" x14ac:dyDescent="0.35">
      <c r="B240" s="20" t="s">
        <v>90</v>
      </c>
      <c r="C240" s="126">
        <v>0</v>
      </c>
      <c r="D240" s="62">
        <v>0</v>
      </c>
      <c r="E240" s="62">
        <v>0</v>
      </c>
      <c r="F240" s="18">
        <v>0</v>
      </c>
      <c r="G240" s="126">
        <v>0</v>
      </c>
      <c r="H240" s="62">
        <v>0</v>
      </c>
      <c r="I240" s="62">
        <v>0</v>
      </c>
      <c r="J240" s="18">
        <v>0</v>
      </c>
      <c r="K240" s="30">
        <v>0</v>
      </c>
      <c r="L240" s="22">
        <v>0</v>
      </c>
      <c r="M240" s="35">
        <v>0</v>
      </c>
      <c r="N240" s="3"/>
    </row>
    <row r="241" spans="2:14" x14ac:dyDescent="0.35">
      <c r="B241" s="20" t="s">
        <v>93</v>
      </c>
      <c r="C241" s="61">
        <v>17.6416</v>
      </c>
      <c r="D241" s="127">
        <v>19.626330299999999</v>
      </c>
      <c r="E241" s="62">
        <v>11.559673199999999</v>
      </c>
      <c r="F241" s="63">
        <f t="shared" si="109"/>
        <v>0.58898800862431222</v>
      </c>
      <c r="G241" s="61">
        <v>17.6416</v>
      </c>
      <c r="H241" s="62">
        <v>17.991599999999998</v>
      </c>
      <c r="I241" s="62">
        <v>15.96049886</v>
      </c>
      <c r="J241" s="63">
        <f t="shared" si="110"/>
        <v>0.88710836501478474</v>
      </c>
      <c r="K241" s="27">
        <f>(C241-G241)/G241</f>
        <v>0</v>
      </c>
      <c r="L241" s="29">
        <f>(D241-H241)/H241</f>
        <v>9.086075168411932E-2</v>
      </c>
      <c r="M241" s="63">
        <f>(E241-I241)/I241</f>
        <v>-0.27573233760438992</v>
      </c>
      <c r="N241" s="3"/>
    </row>
    <row r="242" spans="2:14" x14ac:dyDescent="0.35">
      <c r="B242" s="20" t="s">
        <v>102</v>
      </c>
      <c r="C242" s="126">
        <v>0</v>
      </c>
      <c r="D242" s="62">
        <v>0</v>
      </c>
      <c r="E242" s="62">
        <v>0</v>
      </c>
      <c r="F242" s="18">
        <v>0</v>
      </c>
      <c r="G242" s="61">
        <v>0</v>
      </c>
      <c r="H242" s="62">
        <v>0</v>
      </c>
      <c r="I242" s="62">
        <v>0</v>
      </c>
      <c r="J242" s="35">
        <v>0</v>
      </c>
      <c r="K242" s="21">
        <v>0</v>
      </c>
      <c r="L242" s="22">
        <v>0</v>
      </c>
      <c r="M242" s="35">
        <v>0</v>
      </c>
      <c r="N242" s="3"/>
    </row>
    <row r="243" spans="2:14" ht="15" thickBot="1" x14ac:dyDescent="0.4">
      <c r="B243" s="130" t="s">
        <v>64</v>
      </c>
      <c r="C243" s="131">
        <v>0.22600000000000001</v>
      </c>
      <c r="D243" s="132">
        <v>0.22600000000000001</v>
      </c>
      <c r="E243" s="133">
        <v>4.5144179999999992E-2</v>
      </c>
      <c r="F243" s="37">
        <f t="shared" si="109"/>
        <v>0.19975300884955749</v>
      </c>
      <c r="G243" s="131">
        <v>0.22600000000000001</v>
      </c>
      <c r="H243" s="133">
        <v>0.22600000000000001</v>
      </c>
      <c r="I243" s="133">
        <v>4.1439959999999998E-2</v>
      </c>
      <c r="J243" s="37">
        <f t="shared" si="110"/>
        <v>0.18336265486725661</v>
      </c>
      <c r="K243" s="88">
        <f>(C243-G243)/G243</f>
        <v>0</v>
      </c>
      <c r="L243" s="134">
        <f>(D243-H243)/H243</f>
        <v>0</v>
      </c>
      <c r="M243" s="37">
        <f>(E243-I243)/I243</f>
        <v>8.9387634544048647E-2</v>
      </c>
      <c r="N243" s="3"/>
    </row>
    <row r="244" spans="2:14" x14ac:dyDescent="0.35">
      <c r="B244" s="135" t="s">
        <v>91</v>
      </c>
      <c r="C244" s="136">
        <v>0.49205000000000004</v>
      </c>
      <c r="D244" s="137">
        <v>1.8227347</v>
      </c>
      <c r="E244" s="137">
        <v>1.5580560299999999</v>
      </c>
      <c r="F244" s="376">
        <f t="shared" si="109"/>
        <v>0.85479034880940152</v>
      </c>
      <c r="G244" s="136">
        <v>0.49205000000000004</v>
      </c>
      <c r="H244" s="137">
        <v>1.5189999999999999</v>
      </c>
      <c r="I244" s="137">
        <v>1.3482433</v>
      </c>
      <c r="J244" s="376">
        <f t="shared" si="110"/>
        <v>0.88758610928242276</v>
      </c>
      <c r="K244" s="138">
        <f t="shared" ref="K244:M249" si="112">(C244-G244)/G244</f>
        <v>0</v>
      </c>
      <c r="L244" s="139">
        <f t="shared" si="112"/>
        <v>0.1999570111915735</v>
      </c>
      <c r="M244" s="376">
        <f t="shared" si="112"/>
        <v>0.15561933814171366</v>
      </c>
      <c r="N244" s="3"/>
    </row>
    <row r="245" spans="2:14" x14ac:dyDescent="0.35">
      <c r="B245" s="19" t="s">
        <v>60</v>
      </c>
      <c r="C245" s="128">
        <v>0</v>
      </c>
      <c r="D245" s="129">
        <v>4.3929999999999997E-2</v>
      </c>
      <c r="E245" s="129">
        <v>4.1971330000000001E-2</v>
      </c>
      <c r="F245" s="43">
        <f t="shared" si="109"/>
        <v>0.95541384020031883</v>
      </c>
      <c r="G245" s="128">
        <v>0</v>
      </c>
      <c r="H245" s="129">
        <v>1.7500000000000002E-2</v>
      </c>
      <c r="I245" s="129">
        <v>1.47636E-2</v>
      </c>
      <c r="J245" s="43">
        <f t="shared" si="110"/>
        <v>0.84363428571428567</v>
      </c>
      <c r="K245" s="23">
        <v>0</v>
      </c>
      <c r="L245" s="28">
        <f t="shared" si="112"/>
        <v>1.5102857142857138</v>
      </c>
      <c r="M245" s="43">
        <f t="shared" si="112"/>
        <v>1.8428926549080169</v>
      </c>
      <c r="N245" s="3"/>
    </row>
    <row r="246" spans="2:14" x14ac:dyDescent="0.35">
      <c r="B246" s="20" t="s">
        <v>165</v>
      </c>
      <c r="C246" s="61">
        <v>0</v>
      </c>
      <c r="D246" s="62">
        <v>4.3929999999999997E-2</v>
      </c>
      <c r="E246" s="62">
        <v>4.1971330000000001E-2</v>
      </c>
      <c r="F246" s="63">
        <f t="shared" si="109"/>
        <v>0.95541384020031883</v>
      </c>
      <c r="G246" s="61">
        <v>0</v>
      </c>
      <c r="H246" s="62">
        <v>1.7500000000000002E-2</v>
      </c>
      <c r="I246" s="62">
        <v>1.47636E-2</v>
      </c>
      <c r="J246" s="63">
        <f t="shared" si="110"/>
        <v>0.84363428571428567</v>
      </c>
      <c r="K246" s="21">
        <v>0</v>
      </c>
      <c r="L246" s="29">
        <f t="shared" si="112"/>
        <v>1.5102857142857138</v>
      </c>
      <c r="M246" s="63">
        <f t="shared" si="112"/>
        <v>1.8428926549080169</v>
      </c>
      <c r="N246" s="3"/>
    </row>
    <row r="247" spans="2:14" x14ac:dyDescent="0.35">
      <c r="B247" s="19" t="s">
        <v>62</v>
      </c>
      <c r="C247" s="128">
        <v>0.49205000000000004</v>
      </c>
      <c r="D247" s="129">
        <v>1.7788047</v>
      </c>
      <c r="E247" s="129">
        <v>1.5160847</v>
      </c>
      <c r="F247" s="43">
        <f t="shared" si="109"/>
        <v>0.85230531491174943</v>
      </c>
      <c r="G247" s="128">
        <f>SUM(G248:G249)</f>
        <v>0.49205000000000004</v>
      </c>
      <c r="H247" s="129">
        <v>1.5014999999999998</v>
      </c>
      <c r="I247" s="129">
        <v>1.3334797</v>
      </c>
      <c r="J247" s="43">
        <f t="shared" si="110"/>
        <v>0.88809836829836841</v>
      </c>
      <c r="K247" s="26">
        <f t="shared" si="112"/>
        <v>0</v>
      </c>
      <c r="L247" s="28">
        <f t="shared" si="112"/>
        <v>0.18468511488511502</v>
      </c>
      <c r="M247" s="43">
        <f t="shared" si="112"/>
        <v>0.13693871755228063</v>
      </c>
      <c r="N247" s="3"/>
    </row>
    <row r="248" spans="2:14" x14ac:dyDescent="0.35">
      <c r="B248" s="20" t="s">
        <v>94</v>
      </c>
      <c r="C248" s="61">
        <v>3.993E-2</v>
      </c>
      <c r="D248" s="127">
        <v>0.11053</v>
      </c>
      <c r="E248" s="62">
        <v>3.1460000000000002E-2</v>
      </c>
      <c r="F248" s="63">
        <f t="shared" si="109"/>
        <v>0.28462860761784131</v>
      </c>
      <c r="G248" s="61">
        <v>3.993E-2</v>
      </c>
      <c r="H248" s="127">
        <v>0.13938999999999999</v>
      </c>
      <c r="I248" s="62">
        <v>7.1389999999999995E-2</v>
      </c>
      <c r="J248" s="63">
        <f t="shared" si="110"/>
        <v>0.51216012626443796</v>
      </c>
      <c r="K248" s="27">
        <f t="shared" si="112"/>
        <v>0</v>
      </c>
      <c r="L248" s="29">
        <f t="shared" si="112"/>
        <v>-0.20704498170600463</v>
      </c>
      <c r="M248" s="63">
        <f t="shared" si="112"/>
        <v>-0.55932203389830504</v>
      </c>
      <c r="N248" s="3"/>
    </row>
    <row r="249" spans="2:14" ht="15" thickBot="1" x14ac:dyDescent="0.4">
      <c r="B249" s="140" t="s">
        <v>95</v>
      </c>
      <c r="C249" s="64">
        <v>0.45212000000000002</v>
      </c>
      <c r="D249" s="65">
        <v>1.6682747</v>
      </c>
      <c r="E249" s="65">
        <v>1.4846246999999999</v>
      </c>
      <c r="F249" s="66">
        <f t="shared" si="109"/>
        <v>0.88991621104126306</v>
      </c>
      <c r="G249" s="64">
        <v>0.45212000000000002</v>
      </c>
      <c r="H249" s="65">
        <v>1.3621099999999999</v>
      </c>
      <c r="I249" s="65">
        <v>1.2620897</v>
      </c>
      <c r="J249" s="66">
        <f t="shared" si="110"/>
        <v>0.92656958689092661</v>
      </c>
      <c r="K249" s="142">
        <f t="shared" si="112"/>
        <v>0</v>
      </c>
      <c r="L249" s="143">
        <f t="shared" si="112"/>
        <v>0.22477237521198734</v>
      </c>
      <c r="M249" s="66">
        <f t="shared" si="112"/>
        <v>0.17632264965002087</v>
      </c>
      <c r="N249" s="3"/>
    </row>
    <row r="250" spans="2:14" x14ac:dyDescent="0.35">
      <c r="D250" s="94"/>
    </row>
    <row r="251" spans="2:14" ht="15" thickBot="1" x14ac:dyDescent="0.4">
      <c r="B251" s="5" t="s">
        <v>138</v>
      </c>
      <c r="D251" s="94"/>
      <c r="G251" s="87"/>
      <c r="H251" s="87"/>
      <c r="I251" s="87"/>
    </row>
    <row r="252" spans="2:14" x14ac:dyDescent="0.35">
      <c r="B252" s="947" t="s">
        <v>7</v>
      </c>
      <c r="C252" s="961">
        <v>2018</v>
      </c>
      <c r="D252" s="877"/>
      <c r="E252" s="877"/>
      <c r="F252" s="962"/>
      <c r="G252" s="961">
        <v>2017</v>
      </c>
      <c r="H252" s="877"/>
      <c r="I252" s="877"/>
      <c r="J252" s="962"/>
      <c r="K252" s="873" t="s">
        <v>212</v>
      </c>
      <c r="L252" s="874"/>
      <c r="M252" s="950"/>
    </row>
    <row r="253" spans="2:14" ht="25.5" customHeight="1" x14ac:dyDescent="0.35">
      <c r="B253" s="948"/>
      <c r="C253" s="951" t="s">
        <v>97</v>
      </c>
      <c r="D253" s="953" t="s">
        <v>98</v>
      </c>
      <c r="E253" s="955" t="s">
        <v>154</v>
      </c>
      <c r="F253" s="956" t="s">
        <v>157</v>
      </c>
      <c r="G253" s="951" t="s">
        <v>99</v>
      </c>
      <c r="H253" s="953" t="s">
        <v>100</v>
      </c>
      <c r="I253" s="955" t="s">
        <v>155</v>
      </c>
      <c r="J253" s="956" t="s">
        <v>156</v>
      </c>
      <c r="K253" s="951" t="s">
        <v>219</v>
      </c>
      <c r="L253" s="953" t="s">
        <v>220</v>
      </c>
      <c r="M253" s="959" t="s">
        <v>221</v>
      </c>
    </row>
    <row r="254" spans="2:14" ht="24.75" customHeight="1" thickBot="1" x14ac:dyDescent="0.4">
      <c r="B254" s="949"/>
      <c r="C254" s="952"/>
      <c r="D254" s="954"/>
      <c r="E254" s="945"/>
      <c r="F254" s="957"/>
      <c r="G254" s="952"/>
      <c r="H254" s="954"/>
      <c r="I254" s="945"/>
      <c r="J254" s="957"/>
      <c r="K254" s="952"/>
      <c r="L254" s="954"/>
      <c r="M254" s="960"/>
    </row>
    <row r="255" spans="2:14" ht="15" thickBot="1" x14ac:dyDescent="0.4">
      <c r="B255" s="39" t="s">
        <v>169</v>
      </c>
      <c r="C255" s="103">
        <v>271.33918</v>
      </c>
      <c r="D255" s="104">
        <v>275.88080623000008</v>
      </c>
      <c r="E255" s="104">
        <v>260.82587612999998</v>
      </c>
      <c r="F255" s="365">
        <f t="shared" ref="F255:F262" si="113">E255/D255</f>
        <v>0.94542958495108609</v>
      </c>
      <c r="G255" s="103">
        <v>269.95738</v>
      </c>
      <c r="H255" s="104">
        <v>274.23717774000005</v>
      </c>
      <c r="I255" s="104">
        <v>257.64251264000001</v>
      </c>
      <c r="J255" s="365">
        <f>I255/H255</f>
        <v>0.93948790883585742</v>
      </c>
      <c r="K255" s="38">
        <f t="shared" ref="K255:M256" si="114">(C255-G255)/G255</f>
        <v>5.1185857560182213E-3</v>
      </c>
      <c r="L255" s="34">
        <f t="shared" si="114"/>
        <v>5.9934561154152636E-3</v>
      </c>
      <c r="M255" s="365">
        <f t="shared" si="114"/>
        <v>1.2355738412037777E-2</v>
      </c>
    </row>
    <row r="256" spans="2:14" x14ac:dyDescent="0.35">
      <c r="B256" s="120" t="s">
        <v>174</v>
      </c>
      <c r="C256" s="121">
        <v>270.84712999999999</v>
      </c>
      <c r="D256" s="122">
        <v>274.36180623000007</v>
      </c>
      <c r="E256" s="122">
        <v>259.47763283</v>
      </c>
      <c r="F256" s="366">
        <f t="shared" si="113"/>
        <v>0.94574983448125238</v>
      </c>
      <c r="G256" s="121">
        <v>269.95738</v>
      </c>
      <c r="H256" s="122">
        <v>272.02159829000004</v>
      </c>
      <c r="I256" s="122">
        <v>255.51334519</v>
      </c>
      <c r="J256" s="377">
        <f>I256/H256</f>
        <v>0.93931271191782084</v>
      </c>
      <c r="K256" s="144">
        <f t="shared" si="114"/>
        <v>3.2958906328102318E-3</v>
      </c>
      <c r="L256" s="145">
        <f t="shared" si="114"/>
        <v>8.6030225346487039E-3</v>
      </c>
      <c r="M256" s="366">
        <f t="shared" si="114"/>
        <v>1.5514992522414672E-2</v>
      </c>
      <c r="N256" s="3"/>
    </row>
    <row r="257" spans="2:15" x14ac:dyDescent="0.35">
      <c r="B257" s="89" t="s">
        <v>57</v>
      </c>
      <c r="C257" s="44">
        <v>37.652990000000003</v>
      </c>
      <c r="D257" s="24">
        <v>37.652990000000003</v>
      </c>
      <c r="E257" s="24">
        <v>34.173661880000004</v>
      </c>
      <c r="F257" s="43">
        <f t="shared" si="113"/>
        <v>0.90759490494645978</v>
      </c>
      <c r="G257" s="44">
        <v>35.855600000000003</v>
      </c>
      <c r="H257" s="24">
        <v>35.855600000000003</v>
      </c>
      <c r="I257" s="24">
        <v>34.365532039999998</v>
      </c>
      <c r="J257" s="80">
        <f>I257/H257</f>
        <v>0.95844253171052762</v>
      </c>
      <c r="K257" s="26">
        <f t="shared" ref="K257:M269" si="115">(C257-G257)/G257</f>
        <v>5.0128571269202019E-2</v>
      </c>
      <c r="L257" s="28">
        <f t="shared" si="115"/>
        <v>5.0128571269202019E-2</v>
      </c>
      <c r="M257" s="43">
        <f t="shared" si="115"/>
        <v>-5.5832151755038995E-3</v>
      </c>
    </row>
    <row r="258" spans="2:15" x14ac:dyDescent="0.35">
      <c r="B258" s="89" t="s">
        <v>58</v>
      </c>
      <c r="C258" s="44">
        <v>18.14743</v>
      </c>
      <c r="D258" s="24">
        <v>18.189056230000002</v>
      </c>
      <c r="E258" s="24">
        <v>16.534075180000002</v>
      </c>
      <c r="F258" s="43">
        <f t="shared" si="113"/>
        <v>0.90901226379902178</v>
      </c>
      <c r="G258" s="44">
        <v>18.992629999999998</v>
      </c>
      <c r="H258" s="24">
        <v>18.772427740000001</v>
      </c>
      <c r="I258" s="24">
        <v>15.988941249999998</v>
      </c>
      <c r="J258" s="80">
        <f t="shared" ref="J258:J271" si="116">I258/H258</f>
        <v>0.85172474607165527</v>
      </c>
      <c r="K258" s="26">
        <f t="shared" si="115"/>
        <v>-4.4501472413246534E-2</v>
      </c>
      <c r="L258" s="28">
        <f t="shared" si="115"/>
        <v>-3.1075975791717132E-2</v>
      </c>
      <c r="M258" s="43">
        <f t="shared" si="115"/>
        <v>3.409443574007779E-2</v>
      </c>
    </row>
    <row r="259" spans="2:15" x14ac:dyDescent="0.35">
      <c r="B259" s="89" t="s">
        <v>59</v>
      </c>
      <c r="C259" s="44">
        <v>0.06</v>
      </c>
      <c r="D259" s="24">
        <v>0.06</v>
      </c>
      <c r="E259" s="24">
        <v>2.7675470000000001E-2</v>
      </c>
      <c r="F259" s="43">
        <f t="shared" si="113"/>
        <v>0.46125783333333337</v>
      </c>
      <c r="G259" s="44">
        <v>0.06</v>
      </c>
      <c r="H259" s="24">
        <v>0.06</v>
      </c>
      <c r="I259" s="24">
        <v>2.756869E-2</v>
      </c>
      <c r="J259" s="80">
        <f t="shared" si="116"/>
        <v>0.45947816666666669</v>
      </c>
      <c r="K259" s="26">
        <f t="shared" si="115"/>
        <v>0</v>
      </c>
      <c r="L259" s="28">
        <f t="shared" si="115"/>
        <v>0</v>
      </c>
      <c r="M259" s="43">
        <v>0</v>
      </c>
    </row>
    <row r="260" spans="2:15" x14ac:dyDescent="0.35">
      <c r="B260" s="89" t="s">
        <v>60</v>
      </c>
      <c r="C260" s="44">
        <v>73.384969999999996</v>
      </c>
      <c r="D260" s="24">
        <v>73.367469999999997</v>
      </c>
      <c r="E260" s="24">
        <v>71.879777669999996</v>
      </c>
      <c r="F260" s="43">
        <f t="shared" si="113"/>
        <v>0.97972272548037975</v>
      </c>
      <c r="G260" s="44">
        <v>72.559259999999995</v>
      </c>
      <c r="H260" s="24">
        <v>72.515979999999999</v>
      </c>
      <c r="I260" s="24">
        <v>70.873037659999994</v>
      </c>
      <c r="J260" s="80">
        <f t="shared" si="116"/>
        <v>0.97734372010141757</v>
      </c>
      <c r="K260" s="26">
        <f t="shared" si="115"/>
        <v>1.1379801833701183E-2</v>
      </c>
      <c r="L260" s="28">
        <f t="shared" si="115"/>
        <v>1.1742101534034268E-2</v>
      </c>
      <c r="M260" s="43">
        <v>0</v>
      </c>
    </row>
    <row r="261" spans="2:15" x14ac:dyDescent="0.35">
      <c r="B261" s="90" t="s">
        <v>159</v>
      </c>
      <c r="C261" s="61">
        <v>67.528509999999997</v>
      </c>
      <c r="D261" s="62">
        <v>67.528509999999997</v>
      </c>
      <c r="E261" s="62">
        <v>67.403509999999997</v>
      </c>
      <c r="F261" s="63">
        <f t="shared" si="113"/>
        <v>0.99814892998527582</v>
      </c>
      <c r="G261" s="61">
        <v>66.538510000000002</v>
      </c>
      <c r="H261" s="62">
        <v>66.538510000000002</v>
      </c>
      <c r="I261" s="62">
        <v>66.413509980000001</v>
      </c>
      <c r="J261" s="378">
        <f>I261/H261</f>
        <v>0.99812138835089637</v>
      </c>
      <c r="K261" s="27">
        <f t="shared" si="115"/>
        <v>1.4878601880324565E-2</v>
      </c>
      <c r="L261" s="29">
        <f t="shared" si="115"/>
        <v>1.4878601880324565E-2</v>
      </c>
      <c r="M261" s="63">
        <f>(E261-I261)/I261</f>
        <v>1.4906605904403014E-2</v>
      </c>
      <c r="O261" s="16"/>
    </row>
    <row r="262" spans="2:15" x14ac:dyDescent="0.35">
      <c r="B262" s="90" t="s">
        <v>160</v>
      </c>
      <c r="C262" s="61">
        <v>1.52</v>
      </c>
      <c r="D262" s="62">
        <v>1.52</v>
      </c>
      <c r="E262" s="62">
        <v>1.5</v>
      </c>
      <c r="F262" s="63">
        <f t="shared" si="113"/>
        <v>0.98684210526315785</v>
      </c>
      <c r="G262" s="61">
        <v>1.52</v>
      </c>
      <c r="H262" s="62">
        <v>1.52</v>
      </c>
      <c r="I262" s="62">
        <v>1.50886564</v>
      </c>
      <c r="J262" s="378">
        <f t="shared" si="116"/>
        <v>0.99267476315789471</v>
      </c>
      <c r="K262" s="27">
        <f t="shared" si="115"/>
        <v>0</v>
      </c>
      <c r="L262" s="29">
        <f t="shared" si="115"/>
        <v>0</v>
      </c>
      <c r="M262" s="63">
        <f t="shared" si="115"/>
        <v>-5.8756987799125759E-3</v>
      </c>
    </row>
    <row r="263" spans="2:15" x14ac:dyDescent="0.35">
      <c r="B263" s="90" t="s">
        <v>161</v>
      </c>
      <c r="C263" s="126">
        <v>0</v>
      </c>
      <c r="D263" s="62">
        <v>0</v>
      </c>
      <c r="E263" s="62">
        <v>0</v>
      </c>
      <c r="F263" s="92">
        <v>0</v>
      </c>
      <c r="G263" s="126">
        <v>0</v>
      </c>
      <c r="H263" s="62">
        <v>0</v>
      </c>
      <c r="I263" s="62">
        <v>0</v>
      </c>
      <c r="J263" s="91">
        <v>0</v>
      </c>
      <c r="K263" s="21">
        <v>0</v>
      </c>
      <c r="L263" s="22">
        <v>0</v>
      </c>
      <c r="M263" s="35">
        <v>0</v>
      </c>
    </row>
    <row r="264" spans="2:15" x14ac:dyDescent="0.35">
      <c r="B264" s="90" t="s">
        <v>162</v>
      </c>
      <c r="C264" s="126">
        <v>0</v>
      </c>
      <c r="D264" s="62">
        <v>0</v>
      </c>
      <c r="E264" s="62">
        <v>0</v>
      </c>
      <c r="F264" s="92">
        <v>0</v>
      </c>
      <c r="G264" s="126">
        <v>0</v>
      </c>
      <c r="H264" s="62">
        <v>0</v>
      </c>
      <c r="I264" s="62">
        <v>0</v>
      </c>
      <c r="J264" s="91">
        <v>0</v>
      </c>
      <c r="K264" s="21">
        <v>0</v>
      </c>
      <c r="L264" s="22">
        <v>0</v>
      </c>
      <c r="M264" s="35">
        <v>0</v>
      </c>
    </row>
    <row r="265" spans="2:15" x14ac:dyDescent="0.35">
      <c r="B265" s="90" t="s">
        <v>163</v>
      </c>
      <c r="C265" s="61">
        <v>1.9708300000000001</v>
      </c>
      <c r="D265" s="62">
        <v>1.95333</v>
      </c>
      <c r="E265" s="62">
        <v>0.64500216999999993</v>
      </c>
      <c r="F265" s="63">
        <f t="shared" ref="F265:F271" si="117">E265/D265</f>
        <v>0.33020645257073816</v>
      </c>
      <c r="G265" s="61">
        <v>1.4708300000000001</v>
      </c>
      <c r="H265" s="62">
        <v>1.4275500000000001</v>
      </c>
      <c r="I265" s="62">
        <v>0.96613452</v>
      </c>
      <c r="J265" s="378">
        <f t="shared" si="116"/>
        <v>0.67677806031312382</v>
      </c>
      <c r="K265" s="27">
        <f t="shared" si="115"/>
        <v>0.33994411318779189</v>
      </c>
      <c r="L265" s="29">
        <f t="shared" si="115"/>
        <v>0.36830934117894287</v>
      </c>
      <c r="M265" s="63">
        <f t="shared" si="115"/>
        <v>-0.33238885823063241</v>
      </c>
    </row>
    <row r="266" spans="2:15" x14ac:dyDescent="0.35">
      <c r="B266" s="90" t="s">
        <v>164</v>
      </c>
      <c r="C266" s="61">
        <v>2.3656299999999999</v>
      </c>
      <c r="D266" s="62">
        <v>2.3656299999999999</v>
      </c>
      <c r="E266" s="62">
        <v>2.3312655000000002</v>
      </c>
      <c r="F266" s="63">
        <f t="shared" si="117"/>
        <v>0.98547342568364471</v>
      </c>
      <c r="G266" s="61">
        <v>3.0299200000000002</v>
      </c>
      <c r="H266" s="62">
        <v>3.0299200000000002</v>
      </c>
      <c r="I266" s="62">
        <v>1.9845275200000001</v>
      </c>
      <c r="J266" s="378">
        <f t="shared" si="116"/>
        <v>0.65497687067645349</v>
      </c>
      <c r="K266" s="21">
        <f t="shared" si="115"/>
        <v>-0.21924341236732331</v>
      </c>
      <c r="L266" s="22">
        <f t="shared" si="115"/>
        <v>-0.21924341236732331</v>
      </c>
      <c r="M266" s="63">
        <f t="shared" si="115"/>
        <v>0.1747206710441587</v>
      </c>
    </row>
    <row r="267" spans="2:15" x14ac:dyDescent="0.35">
      <c r="B267" s="89" t="s">
        <v>61</v>
      </c>
      <c r="C267" s="44">
        <v>10.38739</v>
      </c>
      <c r="D267" s="24">
        <v>10.38739</v>
      </c>
      <c r="E267" s="24">
        <v>9.7772117400000003</v>
      </c>
      <c r="F267" s="43">
        <f t="shared" si="117"/>
        <v>0.94125778853013131</v>
      </c>
      <c r="G267" s="44">
        <v>11.38739</v>
      </c>
      <c r="H267" s="24">
        <v>11.38739</v>
      </c>
      <c r="I267" s="24">
        <v>6.3490922999999997</v>
      </c>
      <c r="J267" s="80">
        <f t="shared" si="116"/>
        <v>0.5575546547540744</v>
      </c>
      <c r="K267" s="26">
        <f t="shared" si="115"/>
        <v>-8.7816435548444371E-2</v>
      </c>
      <c r="L267" s="28">
        <f t="shared" si="115"/>
        <v>-8.7816435548444371E-2</v>
      </c>
      <c r="M267" s="43">
        <f t="shared" si="115"/>
        <v>0.53993851058048103</v>
      </c>
    </row>
    <row r="268" spans="2:15" x14ac:dyDescent="0.35">
      <c r="B268" s="89" t="s">
        <v>62</v>
      </c>
      <c r="C268" s="44">
        <v>130.98835</v>
      </c>
      <c r="D268" s="24">
        <v>134.47890000000001</v>
      </c>
      <c r="E268" s="24">
        <v>127.04379092999999</v>
      </c>
      <c r="F268" s="43">
        <f t="shared" si="117"/>
        <v>0.94471170518200231</v>
      </c>
      <c r="G268" s="44">
        <v>130.87649999999999</v>
      </c>
      <c r="H268" s="24">
        <v>133.20420055</v>
      </c>
      <c r="I268" s="24">
        <v>127.78742395</v>
      </c>
      <c r="J268" s="80">
        <f t="shared" si="116"/>
        <v>0.95933479141322775</v>
      </c>
      <c r="K268" s="26">
        <v>0</v>
      </c>
      <c r="L268" s="28">
        <v>0</v>
      </c>
      <c r="M268" s="43">
        <f t="shared" si="115"/>
        <v>-5.8192973691290886E-3</v>
      </c>
    </row>
    <row r="269" spans="2:15" x14ac:dyDescent="0.35">
      <c r="B269" s="90" t="s">
        <v>101</v>
      </c>
      <c r="C269" s="61">
        <v>11.36083</v>
      </c>
      <c r="D269" s="62">
        <v>10.351380000000001</v>
      </c>
      <c r="E269" s="62">
        <v>10.0774749</v>
      </c>
      <c r="F269" s="63">
        <f t="shared" si="117"/>
        <v>0.97353926722813766</v>
      </c>
      <c r="G269" s="61">
        <v>19.828600000000002</v>
      </c>
      <c r="H269" s="62">
        <v>19.828600000000002</v>
      </c>
      <c r="I269" s="62">
        <v>17.95667654</v>
      </c>
      <c r="J269" s="378">
        <f t="shared" si="116"/>
        <v>0.90559477421502266</v>
      </c>
      <c r="K269" s="27">
        <f>(C269-G269)/G269</f>
        <v>-0.42704830396497995</v>
      </c>
      <c r="L269" s="29">
        <f t="shared" ref="L269:M271" si="118">(D269-H269)/H269</f>
        <v>-0.47795709228084687</v>
      </c>
      <c r="M269" s="63">
        <f t="shared" si="115"/>
        <v>-0.43878952892248285</v>
      </c>
    </row>
    <row r="270" spans="2:15" x14ac:dyDescent="0.35">
      <c r="B270" s="90" t="s">
        <v>88</v>
      </c>
      <c r="C270" s="61">
        <v>101.68516</v>
      </c>
      <c r="D270" s="62">
        <v>105.83516</v>
      </c>
      <c r="E270" s="62">
        <v>100.87833156999999</v>
      </c>
      <c r="F270" s="63">
        <f t="shared" si="117"/>
        <v>0.95316463422930509</v>
      </c>
      <c r="G270" s="61">
        <v>95.68571</v>
      </c>
      <c r="H270" s="62">
        <v>97.663410549999995</v>
      </c>
      <c r="I270" s="62">
        <v>91.395718889999998</v>
      </c>
      <c r="J270" s="378">
        <f t="shared" si="116"/>
        <v>0.93582354307818105</v>
      </c>
      <c r="K270" s="27">
        <f>(C270-G270)/G270</f>
        <v>6.269953998355654E-2</v>
      </c>
      <c r="L270" s="29">
        <f t="shared" si="118"/>
        <v>8.3672579157128432E-2</v>
      </c>
      <c r="M270" s="63">
        <f t="shared" si="118"/>
        <v>0.10375335732533444</v>
      </c>
    </row>
    <row r="271" spans="2:15" x14ac:dyDescent="0.35">
      <c r="B271" s="90" t="s">
        <v>89</v>
      </c>
      <c r="C271" s="61">
        <v>0.30076000000000003</v>
      </c>
      <c r="D271" s="62">
        <v>0.30076000000000003</v>
      </c>
      <c r="E271" s="62">
        <v>0.1274856</v>
      </c>
      <c r="F271" s="63">
        <f t="shared" si="117"/>
        <v>0.42387817528926719</v>
      </c>
      <c r="G271" s="61">
        <v>0.17016999999999999</v>
      </c>
      <c r="H271" s="62">
        <v>0.17016999999999999</v>
      </c>
      <c r="I271" s="62">
        <v>0.1883416</v>
      </c>
      <c r="J271" s="378">
        <f t="shared" si="116"/>
        <v>1.1067849797261562</v>
      </c>
      <c r="K271" s="27">
        <f>(C271-G271)/G271</f>
        <v>0.76740906152670885</v>
      </c>
      <c r="L271" s="29">
        <f t="shared" si="118"/>
        <v>0.76740906152670885</v>
      </c>
      <c r="M271" s="63">
        <f t="shared" si="118"/>
        <v>-0.32311502079200766</v>
      </c>
    </row>
    <row r="272" spans="2:15" x14ac:dyDescent="0.35">
      <c r="B272" s="90" t="s">
        <v>90</v>
      </c>
      <c r="C272" s="126">
        <v>0</v>
      </c>
      <c r="D272" s="62">
        <v>0</v>
      </c>
      <c r="E272" s="62">
        <v>0</v>
      </c>
      <c r="F272" s="92">
        <v>0</v>
      </c>
      <c r="G272" s="126">
        <v>0</v>
      </c>
      <c r="H272" s="62">
        <v>0</v>
      </c>
      <c r="I272" s="62">
        <v>0</v>
      </c>
      <c r="J272" s="91">
        <v>0</v>
      </c>
      <c r="K272" s="21">
        <v>0</v>
      </c>
      <c r="L272" s="22">
        <v>0</v>
      </c>
      <c r="M272" s="35">
        <v>0</v>
      </c>
    </row>
    <row r="273" spans="2:14" x14ac:dyDescent="0.35">
      <c r="B273" s="90" t="s">
        <v>93</v>
      </c>
      <c r="C273" s="61">
        <v>17.6416</v>
      </c>
      <c r="D273" s="62">
        <v>17.991599999999998</v>
      </c>
      <c r="E273" s="62">
        <v>15.96049886</v>
      </c>
      <c r="F273" s="63">
        <f>E273/D273</f>
        <v>0.88710836501478474</v>
      </c>
      <c r="G273" s="61">
        <v>15.192019999999999</v>
      </c>
      <c r="H273" s="62">
        <v>15.542020000000001</v>
      </c>
      <c r="I273" s="62">
        <v>18.246686920000002</v>
      </c>
      <c r="J273" s="378">
        <f t="shared" ref="J273:J281" si="119">I273/H273</f>
        <v>1.1740228696141171</v>
      </c>
      <c r="K273" s="27">
        <v>0</v>
      </c>
      <c r="L273" s="29">
        <f t="shared" ref="K273:M281" si="120">(D273-H273)/H273</f>
        <v>0.15761014334044077</v>
      </c>
      <c r="M273" s="63">
        <f t="shared" si="120"/>
        <v>-0.12529332420857925</v>
      </c>
    </row>
    <row r="274" spans="2:14" x14ac:dyDescent="0.35">
      <c r="B274" s="90" t="s">
        <v>102</v>
      </c>
      <c r="C274" s="61">
        <v>0</v>
      </c>
      <c r="D274" s="62">
        <v>0</v>
      </c>
      <c r="E274" s="62">
        <v>0</v>
      </c>
      <c r="F274" s="35">
        <v>0</v>
      </c>
      <c r="G274" s="61">
        <v>0</v>
      </c>
      <c r="H274" s="62">
        <v>0</v>
      </c>
      <c r="I274" s="62">
        <v>0</v>
      </c>
      <c r="J274" s="93">
        <v>0</v>
      </c>
      <c r="K274" s="21">
        <v>0</v>
      </c>
      <c r="L274" s="22">
        <v>0</v>
      </c>
      <c r="M274" s="35">
        <v>0</v>
      </c>
    </row>
    <row r="275" spans="2:14" ht="15" thickBot="1" x14ac:dyDescent="0.4">
      <c r="B275" s="146" t="s">
        <v>64</v>
      </c>
      <c r="C275" s="131">
        <v>0.22600000000000001</v>
      </c>
      <c r="D275" s="133">
        <v>0.22600000000000001</v>
      </c>
      <c r="E275" s="133">
        <v>4.1439959999999998E-2</v>
      </c>
      <c r="F275" s="102">
        <f t="shared" ref="F275:F281" si="121">E275/D275</f>
        <v>0.18336265486725661</v>
      </c>
      <c r="G275" s="131">
        <v>0.22600000000000001</v>
      </c>
      <c r="H275" s="133">
        <v>0.22600000000000001</v>
      </c>
      <c r="I275" s="133">
        <v>0.1217493</v>
      </c>
      <c r="J275" s="249">
        <f t="shared" si="119"/>
        <v>0.53871371681415925</v>
      </c>
      <c r="K275" s="147">
        <f t="shared" si="120"/>
        <v>0</v>
      </c>
      <c r="L275" s="148">
        <f t="shared" si="120"/>
        <v>0</v>
      </c>
      <c r="M275" s="78">
        <f t="shared" si="120"/>
        <v>-0.65962876172594009</v>
      </c>
    </row>
    <row r="276" spans="2:14" x14ac:dyDescent="0.35">
      <c r="B276" s="135" t="s">
        <v>96</v>
      </c>
      <c r="C276" s="136">
        <v>0.49205000000000004</v>
      </c>
      <c r="D276" s="137">
        <v>1.5189999999999999</v>
      </c>
      <c r="E276" s="137">
        <v>1.3482433</v>
      </c>
      <c r="F276" s="376">
        <f t="shared" si="121"/>
        <v>0.88758610928242276</v>
      </c>
      <c r="G276" s="136">
        <v>0</v>
      </c>
      <c r="H276" s="137">
        <v>2.2155794499999999</v>
      </c>
      <c r="I276" s="137">
        <v>2.1291674499999997</v>
      </c>
      <c r="J276" s="379">
        <f t="shared" si="119"/>
        <v>0.96099801340908797</v>
      </c>
      <c r="K276" s="136">
        <v>0</v>
      </c>
      <c r="L276" s="139">
        <f t="shared" si="120"/>
        <v>-0.31440057362871821</v>
      </c>
      <c r="M276" s="376">
        <f t="shared" si="120"/>
        <v>-0.36677441692056667</v>
      </c>
      <c r="N276" s="3"/>
    </row>
    <row r="277" spans="2:14" x14ac:dyDescent="0.35">
      <c r="B277" s="19" t="s">
        <v>60</v>
      </c>
      <c r="C277" s="128">
        <v>0</v>
      </c>
      <c r="D277" s="129">
        <v>1.7500000000000002E-2</v>
      </c>
      <c r="E277" s="129">
        <v>1.47636E-2</v>
      </c>
      <c r="F277" s="43">
        <f t="shared" si="121"/>
        <v>0.84363428571428567</v>
      </c>
      <c r="G277" s="128">
        <v>0</v>
      </c>
      <c r="H277" s="129">
        <v>4.3279999999999999E-2</v>
      </c>
      <c r="I277" s="129">
        <v>4.1904999999999998E-2</v>
      </c>
      <c r="J277" s="43">
        <f t="shared" si="119"/>
        <v>0.9682301293900184</v>
      </c>
      <c r="K277" s="23">
        <v>0</v>
      </c>
      <c r="L277" s="28">
        <f t="shared" si="120"/>
        <v>-0.59565619223659882</v>
      </c>
      <c r="M277" s="416">
        <f t="shared" si="120"/>
        <v>-0.64768881994988659</v>
      </c>
    </row>
    <row r="278" spans="2:14" x14ac:dyDescent="0.35">
      <c r="B278" s="20" t="s">
        <v>165</v>
      </c>
      <c r="C278" s="61">
        <v>0</v>
      </c>
      <c r="D278" s="62">
        <v>1.7500000000000002E-2</v>
      </c>
      <c r="E278" s="62">
        <v>1.47636E-2</v>
      </c>
      <c r="F278" s="63">
        <f t="shared" si="121"/>
        <v>0.84363428571428567</v>
      </c>
      <c r="G278" s="61">
        <v>0</v>
      </c>
      <c r="H278" s="62">
        <v>4.3279999999999999E-2</v>
      </c>
      <c r="I278" s="62">
        <v>4.1904999999999998E-2</v>
      </c>
      <c r="J278" s="63">
        <f t="shared" si="119"/>
        <v>0.9682301293900184</v>
      </c>
      <c r="K278" s="21">
        <v>0</v>
      </c>
      <c r="L278" s="29">
        <f t="shared" si="120"/>
        <v>-0.59565619223659882</v>
      </c>
      <c r="M278" s="371">
        <f t="shared" si="120"/>
        <v>-0.64768881994988659</v>
      </c>
    </row>
    <row r="279" spans="2:14" x14ac:dyDescent="0.35">
      <c r="B279" s="19" t="s">
        <v>62</v>
      </c>
      <c r="C279" s="128">
        <f>SUM(C280:C281)</f>
        <v>0.49205000000000004</v>
      </c>
      <c r="D279" s="129">
        <v>1.5014999999999998</v>
      </c>
      <c r="E279" s="129">
        <v>1.3334797</v>
      </c>
      <c r="F279" s="43">
        <f t="shared" si="121"/>
        <v>0.88809836829836841</v>
      </c>
      <c r="G279" s="128">
        <v>0</v>
      </c>
      <c r="H279" s="129">
        <v>2.1722994499999997</v>
      </c>
      <c r="I279" s="129">
        <v>2.0872624499999999</v>
      </c>
      <c r="J279" s="43">
        <f t="shared" si="119"/>
        <v>0.96085392370743372</v>
      </c>
      <c r="K279" s="23">
        <v>0</v>
      </c>
      <c r="L279" s="28">
        <f t="shared" si="120"/>
        <v>-0.30879695246435751</v>
      </c>
      <c r="M279" s="416">
        <f t="shared" si="120"/>
        <v>-0.3611346287573946</v>
      </c>
    </row>
    <row r="280" spans="2:14" x14ac:dyDescent="0.35">
      <c r="B280" s="20" t="s">
        <v>94</v>
      </c>
      <c r="C280" s="61">
        <v>3.993E-2</v>
      </c>
      <c r="D280" s="127">
        <v>0.13938999999999999</v>
      </c>
      <c r="E280" s="62">
        <v>7.1389999999999995E-2</v>
      </c>
      <c r="F280" s="63">
        <f t="shared" si="121"/>
        <v>0.51216012626443796</v>
      </c>
      <c r="G280" s="61">
        <v>0</v>
      </c>
      <c r="H280" s="127">
        <v>0.15055299999999999</v>
      </c>
      <c r="I280" s="62">
        <v>0.113135</v>
      </c>
      <c r="J280" s="63">
        <f t="shared" si="119"/>
        <v>0.7514629399613425</v>
      </c>
      <c r="K280" s="21">
        <v>0</v>
      </c>
      <c r="L280" s="29">
        <f t="shared" si="120"/>
        <v>-7.4146646031630098E-2</v>
      </c>
      <c r="M280" s="371">
        <f t="shared" si="120"/>
        <v>-0.36898395721925137</v>
      </c>
    </row>
    <row r="281" spans="2:14" ht="15" thickBot="1" x14ac:dyDescent="0.4">
      <c r="B281" s="140" t="s">
        <v>95</v>
      </c>
      <c r="C281" s="64">
        <v>0.45212000000000002</v>
      </c>
      <c r="D281" s="65">
        <v>1.3621099999999999</v>
      </c>
      <c r="E281" s="65">
        <v>1.2620897</v>
      </c>
      <c r="F281" s="66">
        <f t="shared" si="121"/>
        <v>0.92656958689092661</v>
      </c>
      <c r="G281" s="64">
        <v>0</v>
      </c>
      <c r="H281" s="65">
        <v>2.0217464499999998</v>
      </c>
      <c r="I281" s="65">
        <v>1.9741274499999999</v>
      </c>
      <c r="J281" s="66">
        <f t="shared" si="119"/>
        <v>0.97644660140246575</v>
      </c>
      <c r="K281" s="373">
        <v>0</v>
      </c>
      <c r="L281" s="374">
        <f t="shared" si="120"/>
        <v>-0.32627061123317413</v>
      </c>
      <c r="M281" s="375">
        <f t="shared" si="120"/>
        <v>-0.36068479266624853</v>
      </c>
    </row>
    <row r="282" spans="2:14" x14ac:dyDescent="0.35">
      <c r="C282" s="3"/>
      <c r="D282" s="3"/>
      <c r="E282" s="3"/>
      <c r="G282" s="3"/>
      <c r="H282" s="3"/>
      <c r="I282" s="3"/>
    </row>
    <row r="283" spans="2:14" x14ac:dyDescent="0.35">
      <c r="C283" s="3"/>
      <c r="D283" s="3"/>
      <c r="E283" s="3"/>
      <c r="G283" s="3"/>
      <c r="H283" s="3"/>
      <c r="I283" s="3"/>
    </row>
    <row r="284" spans="2:14" x14ac:dyDescent="0.35">
      <c r="C284" s="3"/>
      <c r="D284" s="3"/>
      <c r="E284" s="3"/>
      <c r="G284" s="3"/>
      <c r="H284" s="3"/>
      <c r="I284" s="3"/>
    </row>
    <row r="285" spans="2:14" x14ac:dyDescent="0.35">
      <c r="C285" s="3"/>
      <c r="D285" s="3"/>
      <c r="E285" s="3"/>
      <c r="G285" s="3"/>
      <c r="H285" s="3"/>
      <c r="I285" s="3"/>
    </row>
    <row r="286" spans="2:14" x14ac:dyDescent="0.35">
      <c r="C286" s="3"/>
      <c r="D286" s="3"/>
      <c r="E286" s="3"/>
      <c r="G286" s="3"/>
      <c r="H286" s="3"/>
      <c r="I286" s="3"/>
    </row>
    <row r="287" spans="2:14" x14ac:dyDescent="0.35">
      <c r="C287" s="3"/>
      <c r="D287" s="3"/>
      <c r="E287" s="3"/>
      <c r="G287" s="3"/>
      <c r="H287" s="3"/>
      <c r="I287" s="3"/>
    </row>
    <row r="288" spans="2:14" x14ac:dyDescent="0.35">
      <c r="C288" s="3"/>
      <c r="D288" s="3"/>
      <c r="E288" s="3"/>
      <c r="G288" s="3"/>
      <c r="H288" s="3"/>
      <c r="I288" s="3"/>
    </row>
    <row r="289" spans="3:9" x14ac:dyDescent="0.35">
      <c r="C289" s="3"/>
      <c r="D289" s="3"/>
      <c r="E289" s="3"/>
      <c r="G289" s="3"/>
      <c r="H289" s="3"/>
      <c r="I289" s="3"/>
    </row>
    <row r="290" spans="3:9" x14ac:dyDescent="0.35">
      <c r="C290" s="3"/>
      <c r="D290" s="3"/>
      <c r="E290" s="3"/>
      <c r="G290" s="3"/>
      <c r="H290" s="3"/>
      <c r="I290" s="3"/>
    </row>
    <row r="291" spans="3:9" x14ac:dyDescent="0.35">
      <c r="C291" s="3"/>
      <c r="D291" s="3"/>
      <c r="E291" s="3"/>
      <c r="G291" s="3"/>
      <c r="H291" s="3"/>
      <c r="I291" s="3"/>
    </row>
    <row r="292" spans="3:9" x14ac:dyDescent="0.35">
      <c r="C292" s="3"/>
      <c r="D292" s="3"/>
      <c r="E292" s="3"/>
      <c r="G292" s="3"/>
      <c r="H292" s="3"/>
      <c r="I292" s="3"/>
    </row>
    <row r="293" spans="3:9" x14ac:dyDescent="0.35">
      <c r="C293" s="3"/>
      <c r="D293" s="3"/>
      <c r="E293" s="3"/>
      <c r="G293" s="3"/>
      <c r="H293" s="3"/>
      <c r="I293" s="3"/>
    </row>
    <row r="294" spans="3:9" x14ac:dyDescent="0.35">
      <c r="C294" s="3"/>
      <c r="D294" s="3"/>
      <c r="E294" s="3"/>
    </row>
    <row r="295" spans="3:9" x14ac:dyDescent="0.35">
      <c r="C295" s="3"/>
    </row>
    <row r="296" spans="3:9" x14ac:dyDescent="0.35">
      <c r="C296" s="3"/>
    </row>
    <row r="297" spans="3:9" x14ac:dyDescent="0.35">
      <c r="C297" s="3"/>
    </row>
    <row r="298" spans="3:9" x14ac:dyDescent="0.35">
      <c r="C298" s="3"/>
    </row>
    <row r="299" spans="3:9" x14ac:dyDescent="0.35">
      <c r="C299" s="3"/>
    </row>
    <row r="300" spans="3:9" x14ac:dyDescent="0.35">
      <c r="C300" s="3"/>
    </row>
    <row r="301" spans="3:9" x14ac:dyDescent="0.35">
      <c r="C301" s="3"/>
    </row>
    <row r="302" spans="3:9" x14ac:dyDescent="0.35">
      <c r="C302" s="3"/>
    </row>
    <row r="303" spans="3:9" x14ac:dyDescent="0.35">
      <c r="C303" s="3"/>
    </row>
    <row r="304" spans="3:9" x14ac:dyDescent="0.35">
      <c r="C304" s="3"/>
    </row>
    <row r="305" spans="3:3" x14ac:dyDescent="0.35">
      <c r="C305" s="3"/>
    </row>
    <row r="306" spans="3:3" x14ac:dyDescent="0.35">
      <c r="C306" s="3"/>
    </row>
    <row r="307" spans="3:3" x14ac:dyDescent="0.35">
      <c r="C307" s="3"/>
    </row>
    <row r="308" spans="3:3" x14ac:dyDescent="0.35">
      <c r="C308" s="3"/>
    </row>
    <row r="309" spans="3:3" x14ac:dyDescent="0.35">
      <c r="C309" s="3"/>
    </row>
    <row r="310" spans="3:3" x14ac:dyDescent="0.35">
      <c r="C310" s="3"/>
    </row>
    <row r="311" spans="3:3" x14ac:dyDescent="0.35">
      <c r="C311" s="3"/>
    </row>
    <row r="312" spans="3:3" x14ac:dyDescent="0.35">
      <c r="C312" s="3"/>
    </row>
    <row r="313" spans="3:3" x14ac:dyDescent="0.35">
      <c r="C313" s="3"/>
    </row>
    <row r="314" spans="3:3" x14ac:dyDescent="0.35">
      <c r="C314" s="3"/>
    </row>
    <row r="315" spans="3:3" x14ac:dyDescent="0.35">
      <c r="C315" s="3"/>
    </row>
    <row r="316" spans="3:3" x14ac:dyDescent="0.35">
      <c r="C316" s="3"/>
    </row>
    <row r="317" spans="3:3" x14ac:dyDescent="0.35">
      <c r="C317" s="3"/>
    </row>
    <row r="318" spans="3:3" x14ac:dyDescent="0.35">
      <c r="C318" s="3"/>
    </row>
    <row r="319" spans="3:3" x14ac:dyDescent="0.35">
      <c r="C319" s="3"/>
    </row>
    <row r="320" spans="3:3" x14ac:dyDescent="0.35">
      <c r="C320" s="3"/>
    </row>
    <row r="321" spans="3:3" x14ac:dyDescent="0.35">
      <c r="C321" s="3"/>
    </row>
    <row r="322" spans="3:3" x14ac:dyDescent="0.35">
      <c r="C322" s="3"/>
    </row>
    <row r="323" spans="3:3" x14ac:dyDescent="0.35">
      <c r="C323" s="3"/>
    </row>
    <row r="324" spans="3:3" x14ac:dyDescent="0.35">
      <c r="C324" s="3"/>
    </row>
    <row r="325" spans="3:3" x14ac:dyDescent="0.35">
      <c r="C325" s="3"/>
    </row>
    <row r="326" spans="3:3" x14ac:dyDescent="0.35">
      <c r="C326" s="3"/>
    </row>
    <row r="327" spans="3:3" x14ac:dyDescent="0.35">
      <c r="C327" s="3"/>
    </row>
    <row r="328" spans="3:3" x14ac:dyDescent="0.35">
      <c r="C328" s="3"/>
    </row>
    <row r="329" spans="3:3" x14ac:dyDescent="0.35">
      <c r="C329" s="3"/>
    </row>
    <row r="330" spans="3:3" x14ac:dyDescent="0.35">
      <c r="C330" s="3"/>
    </row>
    <row r="331" spans="3:3" x14ac:dyDescent="0.35">
      <c r="C331" s="3"/>
    </row>
    <row r="332" spans="3:3" x14ac:dyDescent="0.35">
      <c r="C332" s="3"/>
    </row>
    <row r="333" spans="3:3" x14ac:dyDescent="0.35">
      <c r="C333" s="3"/>
    </row>
    <row r="334" spans="3:3" x14ac:dyDescent="0.35">
      <c r="C334" s="3"/>
    </row>
    <row r="335" spans="3:3" x14ac:dyDescent="0.35">
      <c r="C335" s="3"/>
    </row>
    <row r="336" spans="3:3" x14ac:dyDescent="0.35">
      <c r="C336" s="3"/>
    </row>
    <row r="337" spans="3:3" x14ac:dyDescent="0.35">
      <c r="C337" s="3"/>
    </row>
    <row r="338" spans="3:3" x14ac:dyDescent="0.35">
      <c r="C338" s="3"/>
    </row>
    <row r="339" spans="3:3" x14ac:dyDescent="0.35">
      <c r="C339" s="3"/>
    </row>
    <row r="340" spans="3:3" x14ac:dyDescent="0.35">
      <c r="C340" s="3"/>
    </row>
    <row r="341" spans="3:3" x14ac:dyDescent="0.35">
      <c r="C341" s="3"/>
    </row>
    <row r="342" spans="3:3" x14ac:dyDescent="0.35">
      <c r="C342" s="3"/>
    </row>
    <row r="343" spans="3:3" x14ac:dyDescent="0.35">
      <c r="C343" s="3"/>
    </row>
    <row r="344" spans="3:3" x14ac:dyDescent="0.35">
      <c r="C344" s="3"/>
    </row>
    <row r="345" spans="3:3" x14ac:dyDescent="0.35">
      <c r="C345" s="3"/>
    </row>
    <row r="346" spans="3:3" x14ac:dyDescent="0.35">
      <c r="C346" s="3"/>
    </row>
    <row r="347" spans="3:3" x14ac:dyDescent="0.35">
      <c r="C347" s="3"/>
    </row>
    <row r="348" spans="3:3" x14ac:dyDescent="0.35">
      <c r="C348" s="3"/>
    </row>
  </sheetData>
  <mergeCells count="105">
    <mergeCell ref="B97:B99"/>
    <mergeCell ref="C97:F97"/>
    <mergeCell ref="G97:J97"/>
    <mergeCell ref="K97:M97"/>
    <mergeCell ref="C98:C99"/>
    <mergeCell ref="D98:D99"/>
    <mergeCell ref="E98:E99"/>
    <mergeCell ref="F98:F99"/>
    <mergeCell ref="G98:G99"/>
    <mergeCell ref="H98:H99"/>
    <mergeCell ref="I98:I99"/>
    <mergeCell ref="J98:J99"/>
    <mergeCell ref="K98:K99"/>
    <mergeCell ref="L98:L99"/>
    <mergeCell ref="M98:M99"/>
    <mergeCell ref="H253:H254"/>
    <mergeCell ref="I253:I254"/>
    <mergeCell ref="J253:J254"/>
    <mergeCell ref="K253:K254"/>
    <mergeCell ref="L253:L254"/>
    <mergeCell ref="M253:M254"/>
    <mergeCell ref="B143:B145"/>
    <mergeCell ref="C143:F143"/>
    <mergeCell ref="G143:J143"/>
    <mergeCell ref="K143:M143"/>
    <mergeCell ref="C144:C145"/>
    <mergeCell ref="D144:D145"/>
    <mergeCell ref="E144:E145"/>
    <mergeCell ref="F144:F145"/>
    <mergeCell ref="G144:G145"/>
    <mergeCell ref="H144:H145"/>
    <mergeCell ref="I144:I145"/>
    <mergeCell ref="J144:J145"/>
    <mergeCell ref="K144:K145"/>
    <mergeCell ref="L144:L145"/>
    <mergeCell ref="M144:M145"/>
    <mergeCell ref="B252:B254"/>
    <mergeCell ref="B220:B222"/>
    <mergeCell ref="C220:F220"/>
    <mergeCell ref="K220:M220"/>
    <mergeCell ref="C221:C222"/>
    <mergeCell ref="D221:D222"/>
    <mergeCell ref="E221:E222"/>
    <mergeCell ref="F221:F222"/>
    <mergeCell ref="G221:G222"/>
    <mergeCell ref="H221:H222"/>
    <mergeCell ref="I221:I222"/>
    <mergeCell ref="J221:J222"/>
    <mergeCell ref="K221:K222"/>
    <mergeCell ref="L221:L222"/>
    <mergeCell ref="M221:M222"/>
    <mergeCell ref="C252:F252"/>
    <mergeCell ref="G252:J252"/>
    <mergeCell ref="K252:M252"/>
    <mergeCell ref="C253:C254"/>
    <mergeCell ref="D253:D254"/>
    <mergeCell ref="E253:E254"/>
    <mergeCell ref="F253:F254"/>
    <mergeCell ref="G253:G254"/>
    <mergeCell ref="B188:B190"/>
    <mergeCell ref="C188:F188"/>
    <mergeCell ref="G188:J188"/>
    <mergeCell ref="K188:M188"/>
    <mergeCell ref="C189:C190"/>
    <mergeCell ref="D189:D190"/>
    <mergeCell ref="E189:E190"/>
    <mergeCell ref="F189:F190"/>
    <mergeCell ref="G189:G190"/>
    <mergeCell ref="H189:H190"/>
    <mergeCell ref="I189:I190"/>
    <mergeCell ref="J189:J190"/>
    <mergeCell ref="K189:K190"/>
    <mergeCell ref="L189:L190"/>
    <mergeCell ref="M189:M190"/>
    <mergeCell ref="G220:J220"/>
    <mergeCell ref="B51:B53"/>
    <mergeCell ref="C51:F51"/>
    <mergeCell ref="G51:J51"/>
    <mergeCell ref="K51:M51"/>
    <mergeCell ref="C52:C53"/>
    <mergeCell ref="D52:D53"/>
    <mergeCell ref="E52:E53"/>
    <mergeCell ref="F52:F53"/>
    <mergeCell ref="G52:G53"/>
    <mergeCell ref="H52:H53"/>
    <mergeCell ref="I52:I53"/>
    <mergeCell ref="J52:J53"/>
    <mergeCell ref="K52:K53"/>
    <mergeCell ref="L52:L53"/>
    <mergeCell ref="M52:M53"/>
    <mergeCell ref="B5:B7"/>
    <mergeCell ref="C5:F5"/>
    <mergeCell ref="G5:J5"/>
    <mergeCell ref="K5:M5"/>
    <mergeCell ref="C6:C7"/>
    <mergeCell ref="D6:D7"/>
    <mergeCell ref="E6:E7"/>
    <mergeCell ref="F6:F7"/>
    <mergeCell ref="G6:G7"/>
    <mergeCell ref="H6:H7"/>
    <mergeCell ref="I6:I7"/>
    <mergeCell ref="J6:J7"/>
    <mergeCell ref="K6:K7"/>
    <mergeCell ref="L6:L7"/>
    <mergeCell ref="M6:M7"/>
  </mergeCell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BQ191"/>
  <sheetViews>
    <sheetView zoomScaleNormal="100" workbookViewId="0">
      <selection activeCell="AR193" sqref="AR193"/>
    </sheetView>
  </sheetViews>
  <sheetFormatPr baseColWidth="10" defaultRowHeight="14.5" x14ac:dyDescent="0.35"/>
  <cols>
    <col min="1" max="1" width="4.1796875" customWidth="1"/>
    <col min="3" max="3" width="36.81640625" customWidth="1"/>
    <col min="4" max="5" width="12.81640625" customWidth="1"/>
    <col min="6" max="6" width="15.453125" customWidth="1"/>
    <col min="7" max="7" width="11.54296875" customWidth="1"/>
    <col min="8" max="9" width="12.81640625" customWidth="1"/>
    <col min="10" max="10" width="15.453125" customWidth="1"/>
    <col min="11" max="11" width="11.54296875" customWidth="1"/>
    <col min="12" max="13" width="12.81640625" customWidth="1"/>
    <col min="14" max="14" width="14.453125" customWidth="1"/>
    <col min="15" max="15" width="11.54296875" customWidth="1"/>
    <col min="16" max="17" width="12.81640625" customWidth="1"/>
    <col min="18" max="18" width="13.1796875" customWidth="1"/>
    <col min="19" max="19" width="11.54296875" customWidth="1"/>
    <col min="20" max="20" width="10.81640625"/>
    <col min="21" max="21" width="12.7265625" customWidth="1"/>
    <col min="22" max="22" width="14.26953125" customWidth="1"/>
    <col min="23" max="23" width="11.453125" customWidth="1"/>
    <col min="25" max="25" width="14.54296875" customWidth="1"/>
    <col min="26" max="26" width="15.1796875" customWidth="1"/>
    <col min="27" max="27" width="11.453125" customWidth="1"/>
    <col min="29" max="29" width="13.54296875" customWidth="1"/>
    <col min="30" max="30" width="14.54296875" customWidth="1"/>
    <col min="31" max="31" width="11.54296875" customWidth="1"/>
    <col min="34" max="34" width="14.26953125" customWidth="1"/>
    <col min="48" max="50" width="10.81640625"/>
    <col min="54" max="54" width="10.453125" customWidth="1"/>
    <col min="61" max="61" width="10.81640625"/>
    <col min="63" max="64" width="10.7265625" bestFit="1" customWidth="1"/>
  </cols>
  <sheetData>
    <row r="1" spans="2:64" ht="66" customHeight="1" x14ac:dyDescent="0.35"/>
    <row r="2" spans="2:64" x14ac:dyDescent="0.35">
      <c r="D2" s="3"/>
      <c r="H2" s="3"/>
      <c r="L2" s="3"/>
      <c r="P2" s="3"/>
      <c r="T2" s="3"/>
      <c r="U2" s="3"/>
      <c r="V2" s="3"/>
    </row>
    <row r="3" spans="2:64" x14ac:dyDescent="0.35">
      <c r="B3" s="17" t="s">
        <v>224</v>
      </c>
    </row>
    <row r="4" spans="2:64" ht="15" thickBot="1" x14ac:dyDescent="0.4">
      <c r="B4" s="5" t="s">
        <v>138</v>
      </c>
      <c r="D4" s="96"/>
      <c r="E4" s="96"/>
      <c r="F4" s="96"/>
      <c r="H4" s="96"/>
      <c r="I4" s="96"/>
      <c r="J4" s="96"/>
      <c r="L4" s="96"/>
      <c r="M4" s="96"/>
      <c r="N4" s="774"/>
      <c r="P4" s="96"/>
      <c r="Q4" s="96"/>
      <c r="R4" s="96"/>
      <c r="T4" s="96"/>
      <c r="U4" s="96"/>
      <c r="V4" s="96"/>
      <c r="X4" s="96"/>
      <c r="Y4" s="96"/>
      <c r="Z4" s="96"/>
    </row>
    <row r="5" spans="2:64" ht="23.25" customHeight="1" x14ac:dyDescent="0.35">
      <c r="B5" s="992" t="s">
        <v>124</v>
      </c>
      <c r="C5" s="993"/>
      <c r="D5" s="973" t="s">
        <v>422</v>
      </c>
      <c r="E5" s="974"/>
      <c r="F5" s="974"/>
      <c r="G5" s="975"/>
      <c r="H5" s="973">
        <v>2023</v>
      </c>
      <c r="I5" s="974"/>
      <c r="J5" s="974"/>
      <c r="K5" s="975"/>
      <c r="L5" s="973">
        <v>2022</v>
      </c>
      <c r="M5" s="974"/>
      <c r="N5" s="974"/>
      <c r="O5" s="975"/>
      <c r="P5" s="973">
        <v>2021</v>
      </c>
      <c r="Q5" s="974"/>
      <c r="R5" s="974"/>
      <c r="S5" s="975"/>
      <c r="T5" s="973">
        <v>2020</v>
      </c>
      <c r="U5" s="974"/>
      <c r="V5" s="974"/>
      <c r="W5" s="975"/>
      <c r="X5" s="973">
        <v>2019</v>
      </c>
      <c r="Y5" s="974"/>
      <c r="Z5" s="974"/>
      <c r="AA5" s="975"/>
      <c r="AB5" s="973">
        <v>2018</v>
      </c>
      <c r="AC5" s="974"/>
      <c r="AD5" s="974"/>
      <c r="AE5" s="975"/>
      <c r="AF5" s="973">
        <v>2017</v>
      </c>
      <c r="AG5" s="974"/>
      <c r="AH5" s="974"/>
      <c r="AI5" s="980"/>
      <c r="AJ5" s="983" t="s">
        <v>212</v>
      </c>
      <c r="AK5" s="984"/>
      <c r="AL5" s="984"/>
      <c r="AM5" s="984"/>
      <c r="AN5" s="984"/>
      <c r="AO5" s="984"/>
      <c r="AP5" s="984"/>
      <c r="AQ5" s="984"/>
      <c r="AR5" s="984"/>
      <c r="AS5" s="984"/>
      <c r="AT5" s="984"/>
      <c r="AU5" s="984"/>
      <c r="AV5" s="984"/>
      <c r="AW5" s="984"/>
      <c r="AX5" s="984"/>
      <c r="AY5" s="984"/>
      <c r="AZ5" s="984"/>
      <c r="BA5" s="984"/>
      <c r="BB5" s="984"/>
      <c r="BC5" s="984"/>
      <c r="BD5" s="985"/>
      <c r="BE5" s="963" t="s">
        <v>384</v>
      </c>
      <c r="BF5" s="963"/>
      <c r="BG5" s="963"/>
      <c r="BH5" s="963"/>
      <c r="BI5" s="963"/>
      <c r="BJ5" s="963"/>
      <c r="BK5" s="963"/>
      <c r="BL5" s="964"/>
    </row>
    <row r="6" spans="2:64" ht="36.4" customHeight="1" x14ac:dyDescent="0.35">
      <c r="B6" s="994" t="s">
        <v>166</v>
      </c>
      <c r="C6" s="995"/>
      <c r="D6" s="976" t="s">
        <v>107</v>
      </c>
      <c r="E6" s="970" t="s">
        <v>108</v>
      </c>
      <c r="F6" s="977" t="s">
        <v>50</v>
      </c>
      <c r="G6" s="978" t="s">
        <v>150</v>
      </c>
      <c r="H6" s="976" t="s">
        <v>121</v>
      </c>
      <c r="I6" s="970" t="s">
        <v>122</v>
      </c>
      <c r="J6" s="977" t="s">
        <v>53</v>
      </c>
      <c r="K6" s="978" t="s">
        <v>151</v>
      </c>
      <c r="L6" s="976" t="s">
        <v>144</v>
      </c>
      <c r="M6" s="970" t="s">
        <v>145</v>
      </c>
      <c r="N6" s="977" t="s">
        <v>56</v>
      </c>
      <c r="O6" s="978" t="s">
        <v>152</v>
      </c>
      <c r="P6" s="976" t="s">
        <v>190</v>
      </c>
      <c r="Q6" s="970" t="s">
        <v>191</v>
      </c>
      <c r="R6" s="977" t="s">
        <v>183</v>
      </c>
      <c r="S6" s="978" t="s">
        <v>184</v>
      </c>
      <c r="T6" s="976" t="s">
        <v>284</v>
      </c>
      <c r="U6" s="970" t="s">
        <v>285</v>
      </c>
      <c r="V6" s="977" t="s">
        <v>236</v>
      </c>
      <c r="W6" s="978" t="s">
        <v>286</v>
      </c>
      <c r="X6" s="976" t="s">
        <v>306</v>
      </c>
      <c r="Y6" s="970" t="s">
        <v>307</v>
      </c>
      <c r="Z6" s="977" t="s">
        <v>295</v>
      </c>
      <c r="AA6" s="978" t="s">
        <v>308</v>
      </c>
      <c r="AB6" s="976" t="s">
        <v>401</v>
      </c>
      <c r="AC6" s="970" t="s">
        <v>402</v>
      </c>
      <c r="AD6" s="977" t="s">
        <v>394</v>
      </c>
      <c r="AE6" s="981" t="s">
        <v>403</v>
      </c>
      <c r="AF6" s="976" t="s">
        <v>498</v>
      </c>
      <c r="AG6" s="970" t="s">
        <v>499</v>
      </c>
      <c r="AH6" s="977" t="s">
        <v>425</v>
      </c>
      <c r="AI6" s="981" t="s">
        <v>426</v>
      </c>
      <c r="AJ6" s="913" t="s">
        <v>427</v>
      </c>
      <c r="AK6" s="914" t="s">
        <v>428</v>
      </c>
      <c r="AL6" s="966" t="s">
        <v>429</v>
      </c>
      <c r="AM6" s="970" t="s">
        <v>430</v>
      </c>
      <c r="AN6" s="914" t="s">
        <v>431</v>
      </c>
      <c r="AO6" s="966" t="s">
        <v>432</v>
      </c>
      <c r="AP6" s="970" t="s">
        <v>433</v>
      </c>
      <c r="AQ6" s="914" t="s">
        <v>434</v>
      </c>
      <c r="AR6" s="966" t="s">
        <v>435</v>
      </c>
      <c r="AS6" s="970" t="s">
        <v>436</v>
      </c>
      <c r="AT6" s="914" t="s">
        <v>437</v>
      </c>
      <c r="AU6" s="966" t="s">
        <v>438</v>
      </c>
      <c r="AV6" s="970" t="s">
        <v>500</v>
      </c>
      <c r="AW6" s="914" t="s">
        <v>501</v>
      </c>
      <c r="AX6" s="966" t="s">
        <v>502</v>
      </c>
      <c r="AY6" s="914" t="s">
        <v>442</v>
      </c>
      <c r="AZ6" s="914" t="s">
        <v>503</v>
      </c>
      <c r="BA6" s="914" t="s">
        <v>444</v>
      </c>
      <c r="BB6" s="914" t="s">
        <v>445</v>
      </c>
      <c r="BC6" s="914" t="s">
        <v>446</v>
      </c>
      <c r="BD6" s="968" t="s">
        <v>447</v>
      </c>
      <c r="BE6" s="971" t="s">
        <v>497</v>
      </c>
      <c r="BF6" s="970" t="s">
        <v>421</v>
      </c>
      <c r="BG6" s="970" t="s">
        <v>309</v>
      </c>
      <c r="BH6" s="970" t="s">
        <v>287</v>
      </c>
      <c r="BI6" s="970" t="s">
        <v>189</v>
      </c>
      <c r="BJ6" s="914" t="s">
        <v>188</v>
      </c>
      <c r="BK6" s="914" t="s">
        <v>142</v>
      </c>
      <c r="BL6" s="968" t="s">
        <v>143</v>
      </c>
    </row>
    <row r="7" spans="2:64" ht="33.75" customHeight="1" thickBot="1" x14ac:dyDescent="0.4">
      <c r="B7" s="97" t="s">
        <v>92</v>
      </c>
      <c r="C7" s="98" t="s">
        <v>10</v>
      </c>
      <c r="D7" s="903"/>
      <c r="E7" s="905"/>
      <c r="F7" s="934"/>
      <c r="G7" s="979"/>
      <c r="H7" s="903"/>
      <c r="I7" s="905"/>
      <c r="J7" s="934"/>
      <c r="K7" s="979"/>
      <c r="L7" s="903"/>
      <c r="M7" s="905"/>
      <c r="N7" s="934"/>
      <c r="O7" s="979"/>
      <c r="P7" s="903"/>
      <c r="Q7" s="905"/>
      <c r="R7" s="934"/>
      <c r="S7" s="979"/>
      <c r="T7" s="903"/>
      <c r="U7" s="905"/>
      <c r="V7" s="934"/>
      <c r="W7" s="979"/>
      <c r="X7" s="903"/>
      <c r="Y7" s="905"/>
      <c r="Z7" s="934"/>
      <c r="AA7" s="979"/>
      <c r="AB7" s="903"/>
      <c r="AC7" s="905"/>
      <c r="AD7" s="934"/>
      <c r="AE7" s="934"/>
      <c r="AF7" s="903"/>
      <c r="AG7" s="905"/>
      <c r="AH7" s="934"/>
      <c r="AI7" s="934"/>
      <c r="AJ7" s="982"/>
      <c r="AK7" s="965"/>
      <c r="AL7" s="967"/>
      <c r="AM7" s="965"/>
      <c r="AN7" s="965"/>
      <c r="AO7" s="967"/>
      <c r="AP7" s="965"/>
      <c r="AQ7" s="965"/>
      <c r="AR7" s="967"/>
      <c r="AS7" s="965"/>
      <c r="AT7" s="965"/>
      <c r="AU7" s="967"/>
      <c r="AV7" s="965"/>
      <c r="AW7" s="965"/>
      <c r="AX7" s="967"/>
      <c r="AY7" s="965"/>
      <c r="AZ7" s="965"/>
      <c r="BA7" s="965"/>
      <c r="BB7" s="965"/>
      <c r="BC7" s="965"/>
      <c r="BD7" s="969"/>
      <c r="BE7" s="972" t="s">
        <v>84</v>
      </c>
      <c r="BF7" s="965" t="s">
        <v>84</v>
      </c>
      <c r="BG7" s="965" t="s">
        <v>84</v>
      </c>
      <c r="BH7" s="965" t="s">
        <v>84</v>
      </c>
      <c r="BI7" s="965" t="s">
        <v>84</v>
      </c>
      <c r="BJ7" s="965" t="s">
        <v>84</v>
      </c>
      <c r="BK7" s="965" t="s">
        <v>84</v>
      </c>
      <c r="BL7" s="969" t="s">
        <v>84</v>
      </c>
    </row>
    <row r="8" spans="2:64" ht="15" thickBot="1" x14ac:dyDescent="0.4">
      <c r="B8" s="990" t="s">
        <v>227</v>
      </c>
      <c r="C8" s="991"/>
      <c r="D8" s="588">
        <f>D9+D23</f>
        <v>2027.8661999999999</v>
      </c>
      <c r="E8" s="593">
        <f>E9+E23</f>
        <v>2428.59043006</v>
      </c>
      <c r="F8" s="104">
        <f>F9+F23</f>
        <v>1924.0451483199997</v>
      </c>
      <c r="G8" s="101">
        <f t="shared" ref="G8:G10" si="0">F8/E8</f>
        <v>0.79224768594367923</v>
      </c>
      <c r="H8" s="588">
        <f>H9+H23</f>
        <v>2025.8262000000002</v>
      </c>
      <c r="I8" s="593">
        <f>I9+I23</f>
        <v>2418.7130161099999</v>
      </c>
      <c r="J8" s="104">
        <f>J9+J23</f>
        <v>1917.7672412700001</v>
      </c>
      <c r="K8" s="101">
        <f t="shared" ref="K8:K10" si="1">J8/I8</f>
        <v>0.79288746887149619</v>
      </c>
      <c r="L8" s="588">
        <f>L9+L23</f>
        <v>2030.6948099999997</v>
      </c>
      <c r="M8" s="593">
        <f>M9+M23</f>
        <v>2358.4996418700007</v>
      </c>
      <c r="N8" s="104">
        <f>N9+N23</f>
        <v>1779.8265537500004</v>
      </c>
      <c r="O8" s="101">
        <f t="shared" ref="O8:O20" si="2">N8/M8</f>
        <v>0.75464355480623113</v>
      </c>
      <c r="P8" s="588">
        <f>P9+P23</f>
        <v>1812.9737600000003</v>
      </c>
      <c r="Q8" s="593">
        <f>Q9+Q23</f>
        <v>1892.7235980000003</v>
      </c>
      <c r="R8" s="104">
        <f>R9+R23</f>
        <v>1522.15887527</v>
      </c>
      <c r="S8" s="101">
        <f t="shared" ref="S8:S20" si="3">R8/Q8</f>
        <v>0.80421614486047088</v>
      </c>
      <c r="T8" s="588">
        <f>T9+T23</f>
        <v>1333.6940899999997</v>
      </c>
      <c r="U8" s="104">
        <f>U9+U23</f>
        <v>1663.86304088</v>
      </c>
      <c r="V8" s="593">
        <f>V9+V23</f>
        <v>1430.8928817599999</v>
      </c>
      <c r="W8" s="526">
        <f>V8/U8</f>
        <v>0.85998237030568059</v>
      </c>
      <c r="X8" s="588">
        <f>X9+X23</f>
        <v>1333.6940899999997</v>
      </c>
      <c r="Y8" s="593">
        <f>Y9+Y23</f>
        <v>1471.6160682299997</v>
      </c>
      <c r="Z8" s="593">
        <f>Z9+Z23</f>
        <v>1319.9601188200004</v>
      </c>
      <c r="AA8" s="526">
        <f>Z8/Y8</f>
        <v>0.89694598157493288</v>
      </c>
      <c r="AB8" s="588">
        <f>AB9+AB23</f>
        <v>1335.5696599999999</v>
      </c>
      <c r="AC8" s="594">
        <f>AC9+AC23</f>
        <v>1453.6014313199998</v>
      </c>
      <c r="AD8" s="593">
        <f>AD9+AD23</f>
        <v>1323.7340023721249</v>
      </c>
      <c r="AE8" s="526">
        <f>AD8/AC8</f>
        <v>0.91065815831651753</v>
      </c>
      <c r="AF8" s="588">
        <f>AF9+AF23</f>
        <v>1273.61754</v>
      </c>
      <c r="AG8" s="593">
        <f>AG9+AG23</f>
        <v>1407.7798906599999</v>
      </c>
      <c r="AH8" s="593">
        <f>AH9+AH23</f>
        <v>1267.35485412</v>
      </c>
      <c r="AI8" s="288">
        <f>AH8/AG8</f>
        <v>0.9002507157037416</v>
      </c>
      <c r="AJ8" s="795">
        <f>(D8-H8)/H8</f>
        <v>1.0069965528137291E-3</v>
      </c>
      <c r="AK8" s="380">
        <f>(E8-I8)/I8</f>
        <v>4.0837477965392924E-3</v>
      </c>
      <c r="AL8" s="385">
        <f>(F8-J8)/J8</f>
        <v>3.2735500507570479E-3</v>
      </c>
      <c r="AM8" s="380">
        <f>(H8-L8)/L8</f>
        <v>-2.3975094514569304E-3</v>
      </c>
      <c r="AN8" s="380">
        <f>(I8-M8)/M8</f>
        <v>2.5530372432983454E-2</v>
      </c>
      <c r="AO8" s="385">
        <f>(J8-N8)/N8</f>
        <v>7.7502320228544752E-2</v>
      </c>
      <c r="AP8" s="380">
        <f>(L8-P8)/P8</f>
        <v>0.12009056876807714</v>
      </c>
      <c r="AQ8" s="380">
        <f t="shared" ref="AQ8:AR24" si="4">(M8-Q8)/Q8</f>
        <v>0.24608772478040417</v>
      </c>
      <c r="AR8" s="385">
        <f t="shared" si="4"/>
        <v>0.16927778214629233</v>
      </c>
      <c r="AS8" s="380">
        <f>(P8-T8)/T8</f>
        <v>0.35936252068118613</v>
      </c>
      <c r="AT8" s="380">
        <f t="shared" ref="AT8:AU24" si="5">(Q8-U8)/U8</f>
        <v>0.13754771366215232</v>
      </c>
      <c r="AU8" s="380">
        <f t="shared" si="5"/>
        <v>6.3782547717857657E-2</v>
      </c>
      <c r="AV8" s="380">
        <f t="shared" ref="AV8:AX9" si="6">(T8-X8)/X8</f>
        <v>0</v>
      </c>
      <c r="AW8" s="380">
        <f t="shared" si="6"/>
        <v>0.13063663600875683</v>
      </c>
      <c r="AX8" s="380">
        <f t="shared" si="6"/>
        <v>8.4042511101903333E-2</v>
      </c>
      <c r="AY8" s="288">
        <f t="shared" ref="AY8:BA9" si="7">(X8-AB8)/AB8</f>
        <v>-1.4043221077664736E-3</v>
      </c>
      <c r="AZ8" s="380">
        <f t="shared" si="7"/>
        <v>1.2393106199435226E-2</v>
      </c>
      <c r="BA8" s="380">
        <f t="shared" si="7"/>
        <v>-2.8509379870591336E-3</v>
      </c>
      <c r="BB8" s="380">
        <f t="shared" ref="BB8:BD9" si="8">(AB8-AF8)/AF8</f>
        <v>4.8642640395797257E-2</v>
      </c>
      <c r="BC8" s="380">
        <f t="shared" si="8"/>
        <v>3.2548796132126724E-2</v>
      </c>
      <c r="BD8" s="526">
        <f t="shared" si="8"/>
        <v>4.4485684549077836E-2</v>
      </c>
      <c r="BE8" s="840">
        <v>0.11394458381831318</v>
      </c>
      <c r="BF8" s="840">
        <v>0.11402194556810522</v>
      </c>
      <c r="BG8" s="537">
        <v>0.15270234114289807</v>
      </c>
      <c r="BH8" s="537">
        <v>0.1467757271041491</v>
      </c>
      <c r="BI8" s="537">
        <v>0.18599807875954275</v>
      </c>
      <c r="BJ8" s="534">
        <v>0.18599807875954275</v>
      </c>
      <c r="BK8" s="288">
        <v>0.18646645746255539</v>
      </c>
      <c r="BL8" s="526">
        <v>0.19262109776763198</v>
      </c>
    </row>
    <row r="9" spans="2:64" ht="15" thickBot="1" x14ac:dyDescent="0.4">
      <c r="B9" s="990" t="s">
        <v>368</v>
      </c>
      <c r="C9" s="991"/>
      <c r="D9" s="99">
        <f>SUM(D10:D22)</f>
        <v>2003.1719599999999</v>
      </c>
      <c r="E9" s="100">
        <f t="shared" ref="E9:F9" si="9">SUM(E10:E22)</f>
        <v>2399.5552999000001</v>
      </c>
      <c r="F9" s="423">
        <f t="shared" si="9"/>
        <v>1897.8488118499997</v>
      </c>
      <c r="G9" s="101">
        <f t="shared" si="0"/>
        <v>0.79091688861227383</v>
      </c>
      <c r="H9" s="99">
        <f>SUM(H10:H22)</f>
        <v>2001.1319600000002</v>
      </c>
      <c r="I9" s="100">
        <f t="shared" ref="I9:J9" si="10">SUM(I10:I22)</f>
        <v>2390.5492441900001</v>
      </c>
      <c r="J9" s="423">
        <f t="shared" si="10"/>
        <v>1893.5159689200002</v>
      </c>
      <c r="K9" s="101">
        <f t="shared" si="1"/>
        <v>0.7920840675095937</v>
      </c>
      <c r="L9" s="99">
        <f>SUM(L10:L22)</f>
        <v>2007.7509899999998</v>
      </c>
      <c r="M9" s="100">
        <f>SUM(M10:M22)</f>
        <v>2335.4633856000005</v>
      </c>
      <c r="N9" s="423">
        <f>SUM(N10:N22)</f>
        <v>1761.1894056900003</v>
      </c>
      <c r="O9" s="101">
        <f t="shared" si="2"/>
        <v>0.75410705068173689</v>
      </c>
      <c r="P9" s="99">
        <f>SUM(P10:P22)</f>
        <v>1792.5034300000002</v>
      </c>
      <c r="Q9" s="100">
        <f>SUM(Q10:Q22)</f>
        <v>1872.2231142200003</v>
      </c>
      <c r="R9" s="423">
        <f>SUM(R10:R22)</f>
        <v>1505.86448083</v>
      </c>
      <c r="S9" s="101">
        <f t="shared" si="3"/>
        <v>0.80431892406016392</v>
      </c>
      <c r="T9" s="588">
        <f>SUM(T10:T22)</f>
        <v>1314.9415499999998</v>
      </c>
      <c r="U9" s="423">
        <f>SUM(U10:U22)</f>
        <v>1644.6164529499999</v>
      </c>
      <c r="V9" s="594">
        <f>SUM(V10:V22)</f>
        <v>1415.2258673399999</v>
      </c>
      <c r="W9" s="516">
        <f>V9/U9</f>
        <v>0.8605203145094803</v>
      </c>
      <c r="X9" s="588">
        <f>SUM(X10:X22)</f>
        <v>1314.9415499999998</v>
      </c>
      <c r="Y9" s="594">
        <f>SUM(Y10:Y22)</f>
        <v>1451.2167280799997</v>
      </c>
      <c r="Z9" s="594">
        <f>SUM(Z10:Z22)</f>
        <v>1303.1277850100005</v>
      </c>
      <c r="AA9" s="516">
        <f>Z9/Y9</f>
        <v>0.89795532245144039</v>
      </c>
      <c r="AB9" s="588">
        <f>SUM(AB10:AB22)</f>
        <v>1316.8171199999999</v>
      </c>
      <c r="AC9" s="594">
        <f>SUM(AC10:AC22)</f>
        <v>1434.8258931299999</v>
      </c>
      <c r="AD9" s="594">
        <f>SUM(AD10:AD22)</f>
        <v>1229.39656913</v>
      </c>
      <c r="AE9" s="516">
        <f>AD9/AC9</f>
        <v>0.85682630555832362</v>
      </c>
      <c r="AF9" s="588">
        <f>SUM(AF10:AF22)</f>
        <v>1254.6909900000001</v>
      </c>
      <c r="AG9" s="594">
        <f>SUM(AG10:AG22)</f>
        <v>1388.8156361099998</v>
      </c>
      <c r="AH9" s="594">
        <f>SUM(AH10:AH22)</f>
        <v>1252.25702735</v>
      </c>
      <c r="AI9" s="534">
        <f>AH9/AG9</f>
        <v>0.90167261570981927</v>
      </c>
      <c r="AJ9" s="796">
        <f t="shared" ref="AJ9:AJ28" si="11">(D9-H9)/H9</f>
        <v>1.0194230269550721E-3</v>
      </c>
      <c r="AK9" s="537">
        <f t="shared" ref="AK9:AK28" si="12">(E9-I9)/I9</f>
        <v>3.7673583725114246E-3</v>
      </c>
      <c r="AL9" s="686">
        <f t="shared" ref="AL9:AL27" si="13">(F9-J9)/J9</f>
        <v>2.2882526480464951E-3</v>
      </c>
      <c r="AM9" s="537">
        <f t="shared" ref="AM9:AM27" si="14">(H9-L9)/L9</f>
        <v>-3.2967385064019378E-3</v>
      </c>
      <c r="AN9" s="537">
        <f t="shared" ref="AN9:AN28" si="15">(I9-M9)/M9</f>
        <v>2.3586693300202417E-2</v>
      </c>
      <c r="AO9" s="686">
        <f t="shared" ref="AO9:AO27" si="16">(J9-N9)/N9</f>
        <v>7.5134771309935802E-2</v>
      </c>
      <c r="AP9" s="537">
        <f>(L9-P9)/P9</f>
        <v>0.12008209100051738</v>
      </c>
      <c r="AQ9" s="537">
        <f t="shared" si="4"/>
        <v>0.24742792024175703</v>
      </c>
      <c r="AR9" s="686">
        <f t="shared" si="4"/>
        <v>0.16955372021210743</v>
      </c>
      <c r="AS9" s="380">
        <f t="shared" ref="AS9:AU27" si="17">(P9-T9)/T9</f>
        <v>0.36318107067192495</v>
      </c>
      <c r="AT9" s="380">
        <f t="shared" si="5"/>
        <v>0.13839498009504597</v>
      </c>
      <c r="AU9" s="380">
        <f t="shared" si="5"/>
        <v>6.4045334092402303E-2</v>
      </c>
      <c r="AV9" s="380">
        <f t="shared" si="6"/>
        <v>0</v>
      </c>
      <c r="AW9" s="380">
        <f t="shared" si="6"/>
        <v>0.13326729297413314</v>
      </c>
      <c r="AX9" s="380">
        <f t="shared" si="6"/>
        <v>8.6022325377045947E-2</v>
      </c>
      <c r="AY9" s="288">
        <f t="shared" si="7"/>
        <v>-1.4243207895111149E-3</v>
      </c>
      <c r="AZ9" s="380">
        <f t="shared" si="7"/>
        <v>1.1423570642598312E-2</v>
      </c>
      <c r="BA9" s="380">
        <f t="shared" si="7"/>
        <v>5.9973500602964455E-2</v>
      </c>
      <c r="BB9" s="380">
        <f t="shared" si="8"/>
        <v>4.9515084188179175E-2</v>
      </c>
      <c r="BC9" s="380">
        <f t="shared" si="8"/>
        <v>3.3129132351125079E-2</v>
      </c>
      <c r="BD9" s="526">
        <f t="shared" si="8"/>
        <v>-1.8255404218714487E-2</v>
      </c>
      <c r="BE9" s="840">
        <v>0.11255702930435681</v>
      </c>
      <c r="BF9" s="840">
        <v>0.11263205077400801</v>
      </c>
      <c r="BG9" s="537">
        <v>0.15097703263690881</v>
      </c>
      <c r="BH9" s="537">
        <v>0.14519856748639187</v>
      </c>
      <c r="BI9" s="537">
        <v>0.18599807875954275</v>
      </c>
      <c r="BJ9" s="534">
        <v>0.18599807875954275</v>
      </c>
      <c r="BK9" s="534">
        <v>0.18646645746255539</v>
      </c>
      <c r="BL9" s="516">
        <v>0.19262109776763198</v>
      </c>
    </row>
    <row r="10" spans="2:64" x14ac:dyDescent="0.35">
      <c r="B10" s="83" t="s">
        <v>2</v>
      </c>
      <c r="C10" s="716" t="s">
        <v>369</v>
      </c>
      <c r="D10" s="818">
        <v>1060.09629</v>
      </c>
      <c r="E10" s="819">
        <v>1272.5394959800001</v>
      </c>
      <c r="F10" s="819">
        <v>1083.6627404199999</v>
      </c>
      <c r="G10" s="820">
        <f t="shared" si="0"/>
        <v>0.85157493645056281</v>
      </c>
      <c r="H10" s="818">
        <v>1060.0962900000002</v>
      </c>
      <c r="I10" s="819">
        <v>1195.2170642399999</v>
      </c>
      <c r="J10" s="819">
        <v>1064.0251328300001</v>
      </c>
      <c r="K10" s="820">
        <f t="shared" si="1"/>
        <v>0.89023589493894939</v>
      </c>
      <c r="L10" s="818">
        <v>1041.8489299999999</v>
      </c>
      <c r="M10" s="819">
        <v>1161.6657792400001</v>
      </c>
      <c r="N10" s="819">
        <v>967.50269723000008</v>
      </c>
      <c r="O10" s="513">
        <f t="shared" si="2"/>
        <v>0.83285805136049729</v>
      </c>
      <c r="P10" s="517">
        <v>756.90063999999995</v>
      </c>
      <c r="Q10" s="518">
        <v>856.1828524199999</v>
      </c>
      <c r="R10" s="518">
        <v>759.40625911000006</v>
      </c>
      <c r="S10" s="513">
        <f t="shared" si="3"/>
        <v>0.88696737731144593</v>
      </c>
      <c r="T10" s="589">
        <v>628.39371999999992</v>
      </c>
      <c r="U10" s="518">
        <v>744.96893207999995</v>
      </c>
      <c r="V10" s="595">
        <v>707.65563043999998</v>
      </c>
      <c r="W10" s="513">
        <f>V10/U10</f>
        <v>0.94991294262994441</v>
      </c>
      <c r="X10" s="589">
        <v>628.39372000000003</v>
      </c>
      <c r="Y10" s="595">
        <v>704.46964680999997</v>
      </c>
      <c r="Z10" s="595">
        <v>675.52641767000023</v>
      </c>
      <c r="AA10" s="513">
        <f>Z10/Y10</f>
        <v>0.95891486699098916</v>
      </c>
      <c r="AB10" s="599">
        <v>628.39372000000003</v>
      </c>
      <c r="AC10" s="602">
        <v>718.39372000000003</v>
      </c>
      <c r="AD10" s="602">
        <v>645.14038993999998</v>
      </c>
      <c r="AE10" s="513">
        <f t="shared" ref="AE10:AE19" si="18">AD10/AC10</f>
        <v>0.89803177836799564</v>
      </c>
      <c r="AF10" s="589">
        <v>621.94199000000003</v>
      </c>
      <c r="AG10" s="595">
        <v>709.79235774999995</v>
      </c>
      <c r="AH10" s="595">
        <v>675.6613596000002</v>
      </c>
      <c r="AI10" s="535">
        <f t="shared" ref="AI10:AI19" si="19">AH10/AG10</f>
        <v>0.95191410871456406</v>
      </c>
      <c r="AJ10" s="797">
        <f t="shared" si="11"/>
        <v>-2.1448398375512852E-16</v>
      </c>
      <c r="AK10" s="519">
        <f t="shared" si="12"/>
        <v>6.4693212683645071E-2</v>
      </c>
      <c r="AL10" s="422">
        <f t="shared" si="13"/>
        <v>1.8455962161128107E-2</v>
      </c>
      <c r="AM10" s="519">
        <f t="shared" si="14"/>
        <v>1.7514401056207163E-2</v>
      </c>
      <c r="AN10" s="519">
        <f t="shared" si="15"/>
        <v>2.8882046453972441E-2</v>
      </c>
      <c r="AO10" s="422">
        <f t="shared" si="16"/>
        <v>9.9764513190865198E-2</v>
      </c>
      <c r="AP10" s="519">
        <f>(L10-P10)/P10</f>
        <v>0.37646723353279227</v>
      </c>
      <c r="AQ10" s="519">
        <f t="shared" si="4"/>
        <v>0.35679636184788455</v>
      </c>
      <c r="AR10" s="422">
        <f t="shared" si="4"/>
        <v>0.27402518167796303</v>
      </c>
      <c r="AS10" s="519">
        <f t="shared" si="17"/>
        <v>0.20450064332278822</v>
      </c>
      <c r="AT10" s="519">
        <f t="shared" si="5"/>
        <v>0.14928665552465889</v>
      </c>
      <c r="AU10" s="519">
        <f t="shared" si="5"/>
        <v>7.3129678397136508E-2</v>
      </c>
      <c r="AV10" s="519">
        <f t="shared" ref="AV10:AV26" si="20">(T10-X10)/X10</f>
        <v>-1.8091657205233691E-16</v>
      </c>
      <c r="AW10" s="519">
        <f t="shared" ref="AW10:AW26" si="21">(U10-Y10)/Y10</f>
        <v>5.7489042222599679E-2</v>
      </c>
      <c r="AX10" s="519">
        <f t="shared" ref="AX10:AX26" si="22">(V10-Z10)/Z10</f>
        <v>4.7561741376182742E-2</v>
      </c>
      <c r="AY10" s="535">
        <f>(X10-AB10)/AB10</f>
        <v>0</v>
      </c>
      <c r="AZ10" s="519">
        <f>(Y10-AC10)/AC10</f>
        <v>-1.9382231222734043E-2</v>
      </c>
      <c r="BA10" s="519">
        <f t="shared" ref="BA10:BA19" si="23">(Z10-AD10)/AD10</f>
        <v>4.7099868809680701E-2</v>
      </c>
      <c r="BB10" s="519">
        <f>(AB10-AF10)/AF10</f>
        <v>1.0373523742945862E-2</v>
      </c>
      <c r="BC10" s="519">
        <f t="shared" ref="BC10:BD26" si="24">(AC10-AG10)/AG10</f>
        <v>1.2118138714913601E-2</v>
      </c>
      <c r="BD10" s="513">
        <f t="shared" si="24"/>
        <v>-4.517199219157509E-2</v>
      </c>
      <c r="BE10" s="422">
        <v>5.9566173829115471E-2</v>
      </c>
      <c r="BF10" s="422">
        <v>5.9666639455709623E-2</v>
      </c>
      <c r="BG10" s="519">
        <v>7.8344008141835619E-2</v>
      </c>
      <c r="BH10" s="519">
        <v>6.1311396574305677E-2</v>
      </c>
      <c r="BI10" s="519">
        <v>8.8886098872274652E-2</v>
      </c>
      <c r="BJ10" s="519">
        <v>8.8886098872274652E-2</v>
      </c>
      <c r="BK10" s="519">
        <v>8.8983009926326712E-2</v>
      </c>
      <c r="BL10" s="513">
        <v>9.5480998760966301E-2</v>
      </c>
    </row>
    <row r="11" spans="2:64" x14ac:dyDescent="0.35">
      <c r="B11" s="512" t="s">
        <v>386</v>
      </c>
      <c r="C11" s="717" t="s">
        <v>370</v>
      </c>
      <c r="D11" s="44">
        <v>116.08096</v>
      </c>
      <c r="E11" s="24">
        <v>258.53944854000002</v>
      </c>
      <c r="F11" s="24">
        <v>79.055011409999992</v>
      </c>
      <c r="G11" s="369">
        <f>F11/E11</f>
        <v>0.3057754313952169</v>
      </c>
      <c r="H11" s="44">
        <v>116.08096</v>
      </c>
      <c r="I11" s="24">
        <v>195.11523224999999</v>
      </c>
      <c r="J11" s="24">
        <v>88.241709440000008</v>
      </c>
      <c r="K11" s="369">
        <f>J11/I11</f>
        <v>0.45225433413079935</v>
      </c>
      <c r="L11" s="44">
        <v>75.954999999999998</v>
      </c>
      <c r="M11" s="24">
        <v>206.99304876000002</v>
      </c>
      <c r="N11" s="24">
        <v>47.660897919999996</v>
      </c>
      <c r="O11" s="43">
        <f>N11/M11</f>
        <v>0.23025361578813625</v>
      </c>
      <c r="P11" s="520">
        <v>147.57499999999999</v>
      </c>
      <c r="Q11" s="521">
        <v>118.83134693000001</v>
      </c>
      <c r="R11" s="521">
        <v>11.61408149</v>
      </c>
      <c r="S11" s="43">
        <f t="shared" ref="S11:S16" si="25">R11/Q11</f>
        <v>9.7735839827192306E-2</v>
      </c>
      <c r="T11" s="9">
        <v>0</v>
      </c>
      <c r="U11" s="322">
        <v>0</v>
      </c>
      <c r="V11" s="7">
        <v>0</v>
      </c>
      <c r="W11" s="505">
        <v>0</v>
      </c>
      <c r="X11" s="9">
        <v>0</v>
      </c>
      <c r="Y11" s="7">
        <v>0</v>
      </c>
      <c r="Z11" s="7">
        <v>0</v>
      </c>
      <c r="AA11" s="505">
        <v>0</v>
      </c>
      <c r="AB11" s="9">
        <v>0</v>
      </c>
      <c r="AC11" s="7">
        <v>0</v>
      </c>
      <c r="AD11" s="7">
        <v>0</v>
      </c>
      <c r="AE11" s="505">
        <v>0</v>
      </c>
      <c r="AF11" s="9">
        <v>0</v>
      </c>
      <c r="AG11" s="7">
        <v>0</v>
      </c>
      <c r="AH11" s="7">
        <v>0</v>
      </c>
      <c r="AI11" s="7">
        <v>0</v>
      </c>
      <c r="AJ11" s="798">
        <f t="shared" si="11"/>
        <v>0</v>
      </c>
      <c r="AK11" s="79">
        <f t="shared" si="12"/>
        <v>0.32506030184632106</v>
      </c>
      <c r="AL11" s="715">
        <f t="shared" si="13"/>
        <v>-0.10410834160286203</v>
      </c>
      <c r="AM11" s="79">
        <f t="shared" si="14"/>
        <v>0.52828595879138973</v>
      </c>
      <c r="AN11" s="79">
        <f t="shared" si="15"/>
        <v>-5.7382683047351377E-2</v>
      </c>
      <c r="AO11" s="715">
        <f t="shared" si="16"/>
        <v>0.85144874081298083</v>
      </c>
      <c r="AP11" s="79">
        <f>(L11-P11)/P11</f>
        <v>-0.48531255293918346</v>
      </c>
      <c r="AQ11" s="79">
        <f t="shared" si="4"/>
        <v>0.74190610565016513</v>
      </c>
      <c r="AR11" s="715">
        <f t="shared" si="4"/>
        <v>3.1037165066421446</v>
      </c>
      <c r="AS11" s="24">
        <v>0</v>
      </c>
      <c r="AT11" s="24">
        <v>0</v>
      </c>
      <c r="AU11" s="302">
        <v>0</v>
      </c>
      <c r="AV11" s="24">
        <v>0</v>
      </c>
      <c r="AW11" s="24">
        <v>0</v>
      </c>
      <c r="AX11" s="302">
        <v>0</v>
      </c>
      <c r="AY11" s="302">
        <v>0</v>
      </c>
      <c r="AZ11" s="322">
        <v>0</v>
      </c>
      <c r="BA11" s="24">
        <v>0</v>
      </c>
      <c r="BB11" s="302">
        <v>0</v>
      </c>
      <c r="BC11" s="302">
        <v>0</v>
      </c>
      <c r="BD11" s="294">
        <v>0</v>
      </c>
      <c r="BE11" s="841">
        <v>6.5225194228446925E-3</v>
      </c>
      <c r="BF11" s="841">
        <v>6.5335204484044083E-3</v>
      </c>
      <c r="BG11" s="79">
        <v>5.7115949991071403E-3</v>
      </c>
      <c r="BH11" s="79">
        <v>1.1954051656572996E-2</v>
      </c>
      <c r="BI11" s="815">
        <v>0</v>
      </c>
      <c r="BJ11" s="302">
        <v>0</v>
      </c>
      <c r="BK11" s="302">
        <v>0</v>
      </c>
      <c r="BL11" s="294">
        <v>0</v>
      </c>
    </row>
    <row r="12" spans="2:64" x14ac:dyDescent="0.35">
      <c r="B12" s="701" t="s">
        <v>24</v>
      </c>
      <c r="C12" s="718" t="s">
        <v>374</v>
      </c>
      <c r="D12" s="722" t="s">
        <v>373</v>
      </c>
      <c r="E12" s="723" t="s">
        <v>373</v>
      </c>
      <c r="F12" s="723" t="s">
        <v>373</v>
      </c>
      <c r="G12" s="724" t="s">
        <v>373</v>
      </c>
      <c r="H12" s="722" t="s">
        <v>373</v>
      </c>
      <c r="I12" s="723" t="s">
        <v>373</v>
      </c>
      <c r="J12" s="723" t="s">
        <v>373</v>
      </c>
      <c r="K12" s="724" t="s">
        <v>373</v>
      </c>
      <c r="L12" s="722" t="s">
        <v>373</v>
      </c>
      <c r="M12" s="723" t="s">
        <v>373</v>
      </c>
      <c r="N12" s="723" t="s">
        <v>373</v>
      </c>
      <c r="O12" s="724" t="s">
        <v>373</v>
      </c>
      <c r="P12" s="702">
        <v>58.253300000000003</v>
      </c>
      <c r="Q12" s="703">
        <v>58.74139688999999</v>
      </c>
      <c r="R12" s="703">
        <v>43.771966579999997</v>
      </c>
      <c r="S12" s="63">
        <f t="shared" si="25"/>
        <v>0.74516386905078258</v>
      </c>
      <c r="T12" s="704">
        <v>52.973449999999993</v>
      </c>
      <c r="U12" s="703">
        <v>53.027088429999992</v>
      </c>
      <c r="V12" s="705">
        <v>45.351628619999985</v>
      </c>
      <c r="W12" s="371">
        <f>V12/U12</f>
        <v>0.85525398362891014</v>
      </c>
      <c r="X12" s="704">
        <v>52.97345</v>
      </c>
      <c r="Y12" s="705">
        <v>52.97345</v>
      </c>
      <c r="Z12" s="705">
        <v>39.838512909999977</v>
      </c>
      <c r="AA12" s="371">
        <f>Z12/Y12</f>
        <v>0.75204678777765044</v>
      </c>
      <c r="AB12" s="706">
        <v>53.505229999999997</v>
      </c>
      <c r="AC12" s="707">
        <v>56.655360119999997</v>
      </c>
      <c r="AD12" s="707">
        <v>41.115345420000004</v>
      </c>
      <c r="AE12" s="371">
        <f>AD12/AC12</f>
        <v>0.72570971807283269</v>
      </c>
      <c r="AF12" s="704">
        <v>53.995109999999997</v>
      </c>
      <c r="AG12" s="705">
        <v>56.23978761</v>
      </c>
      <c r="AH12" s="705">
        <v>40.959597740000007</v>
      </c>
      <c r="AI12" s="709">
        <f>AH12/AG12</f>
        <v>0.72830285249364946</v>
      </c>
      <c r="AJ12" s="848" t="s">
        <v>373</v>
      </c>
      <c r="AK12" s="725" t="s">
        <v>373</v>
      </c>
      <c r="AL12" s="726" t="s">
        <v>373</v>
      </c>
      <c r="AM12" s="725" t="s">
        <v>373</v>
      </c>
      <c r="AN12" s="725" t="s">
        <v>373</v>
      </c>
      <c r="AO12" s="726" t="s">
        <v>373</v>
      </c>
      <c r="AP12" s="725" t="s">
        <v>373</v>
      </c>
      <c r="AQ12" s="725" t="s">
        <v>373</v>
      </c>
      <c r="AR12" s="726" t="s">
        <v>373</v>
      </c>
      <c r="AS12" s="708">
        <f t="shared" si="17"/>
        <v>9.9669740218921193E-2</v>
      </c>
      <c r="AT12" s="708">
        <f t="shared" si="5"/>
        <v>0.10776206329984236</v>
      </c>
      <c r="AU12" s="708">
        <f t="shared" si="5"/>
        <v>-3.4831429169521817E-2</v>
      </c>
      <c r="AV12" s="708">
        <f>(T12-X12)/X12</f>
        <v>-1.3413185959383431E-16</v>
      </c>
      <c r="AW12" s="708">
        <f>(U12-Y12)/Y12</f>
        <v>1.0125530808356329E-3</v>
      </c>
      <c r="AX12" s="708">
        <f>(V12-Z12)/Z12</f>
        <v>0.13838658391830047</v>
      </c>
      <c r="AY12" s="709">
        <f>(X12-AB12)/AB12</f>
        <v>-9.9388414926914193E-3</v>
      </c>
      <c r="AZ12" s="708">
        <f>(Y12-AC12)/AC12</f>
        <v>-6.4987851320712733E-2</v>
      </c>
      <c r="BA12" s="708">
        <f>(Z12-AD12)/AD12</f>
        <v>-3.1054889529857358E-2</v>
      </c>
      <c r="BB12" s="708">
        <f>(AB12-AF12)/AF12</f>
        <v>-9.0726734328349257E-3</v>
      </c>
      <c r="BC12" s="708">
        <f>(AC12-AG12)/AG12</f>
        <v>7.3892972868571782E-3</v>
      </c>
      <c r="BD12" s="371">
        <f>(AD12-AH12)/AH12</f>
        <v>3.8024709370594878E-3</v>
      </c>
      <c r="BE12" s="842" t="s">
        <v>373</v>
      </c>
      <c r="BF12" s="842" t="s">
        <v>373</v>
      </c>
      <c r="BG12" s="760" t="s">
        <v>373</v>
      </c>
      <c r="BH12" s="708">
        <v>4.7187054539443926E-3</v>
      </c>
      <c r="BI12" s="708">
        <v>7.4930782476716942E-3</v>
      </c>
      <c r="BJ12" s="708">
        <v>7.4930782476716942E-3</v>
      </c>
      <c r="BK12" s="708">
        <v>7.5765499569289034E-3</v>
      </c>
      <c r="BL12" s="371">
        <v>8.2893696098702684E-3</v>
      </c>
    </row>
    <row r="13" spans="2:64" x14ac:dyDescent="0.35">
      <c r="B13" s="701" t="s">
        <v>270</v>
      </c>
      <c r="C13" s="718" t="s">
        <v>375</v>
      </c>
      <c r="D13" s="722" t="s">
        <v>373</v>
      </c>
      <c r="E13" s="723" t="s">
        <v>373</v>
      </c>
      <c r="F13" s="723" t="s">
        <v>373</v>
      </c>
      <c r="G13" s="724" t="s">
        <v>373</v>
      </c>
      <c r="H13" s="722" t="s">
        <v>373</v>
      </c>
      <c r="I13" s="723" t="s">
        <v>373</v>
      </c>
      <c r="J13" s="723" t="s">
        <v>373</v>
      </c>
      <c r="K13" s="724" t="s">
        <v>373</v>
      </c>
      <c r="L13" s="722" t="s">
        <v>373</v>
      </c>
      <c r="M13" s="723" t="s">
        <v>373</v>
      </c>
      <c r="N13" s="723" t="s">
        <v>373</v>
      </c>
      <c r="O13" s="724" t="s">
        <v>373</v>
      </c>
      <c r="P13" s="702">
        <v>17.2</v>
      </c>
      <c r="Q13" s="703">
        <v>6.88</v>
      </c>
      <c r="R13" s="703">
        <v>2.2108279999999998E-2</v>
      </c>
      <c r="S13" s="63">
        <f t="shared" si="25"/>
        <v>3.2134127906976741E-3</v>
      </c>
      <c r="T13" s="710">
        <v>0</v>
      </c>
      <c r="U13" s="711">
        <v>0</v>
      </c>
      <c r="V13" s="712">
        <v>0</v>
      </c>
      <c r="W13" s="713">
        <v>0</v>
      </c>
      <c r="X13" s="710">
        <v>0</v>
      </c>
      <c r="Y13" s="712">
        <v>0</v>
      </c>
      <c r="Z13" s="712">
        <v>0</v>
      </c>
      <c r="AA13" s="713">
        <v>0</v>
      </c>
      <c r="AB13" s="710">
        <v>0</v>
      </c>
      <c r="AC13" s="712">
        <v>0</v>
      </c>
      <c r="AD13" s="712">
        <v>0</v>
      </c>
      <c r="AE13" s="713">
        <v>0</v>
      </c>
      <c r="AF13" s="710">
        <v>0</v>
      </c>
      <c r="AG13" s="712">
        <v>0</v>
      </c>
      <c r="AH13" s="712">
        <v>0</v>
      </c>
      <c r="AI13" s="712">
        <v>0</v>
      </c>
      <c r="AJ13" s="848" t="s">
        <v>373</v>
      </c>
      <c r="AK13" s="725" t="s">
        <v>373</v>
      </c>
      <c r="AL13" s="726" t="s">
        <v>373</v>
      </c>
      <c r="AM13" s="725" t="s">
        <v>373</v>
      </c>
      <c r="AN13" s="725" t="s">
        <v>373</v>
      </c>
      <c r="AO13" s="726" t="s">
        <v>373</v>
      </c>
      <c r="AP13" s="725" t="s">
        <v>373</v>
      </c>
      <c r="AQ13" s="725" t="s">
        <v>373</v>
      </c>
      <c r="AR13" s="726" t="s">
        <v>373</v>
      </c>
      <c r="AS13" s="62">
        <v>0</v>
      </c>
      <c r="AT13" s="62">
        <v>0</v>
      </c>
      <c r="AU13" s="279">
        <v>0</v>
      </c>
      <c r="AV13" s="62">
        <v>0</v>
      </c>
      <c r="AW13" s="62">
        <v>0</v>
      </c>
      <c r="AX13" s="279">
        <v>0</v>
      </c>
      <c r="AY13" s="279">
        <v>0</v>
      </c>
      <c r="AZ13" s="711">
        <v>0</v>
      </c>
      <c r="BA13" s="62">
        <v>0</v>
      </c>
      <c r="BB13" s="279">
        <v>0</v>
      </c>
      <c r="BC13" s="279">
        <v>0</v>
      </c>
      <c r="BD13" s="281">
        <v>0</v>
      </c>
      <c r="BE13" s="842" t="s">
        <v>373</v>
      </c>
      <c r="BF13" s="842" t="s">
        <v>373</v>
      </c>
      <c r="BG13" s="760" t="s">
        <v>373</v>
      </c>
      <c r="BH13" s="279">
        <v>1.3932555547555856E-3</v>
      </c>
      <c r="BI13" s="279">
        <v>0</v>
      </c>
      <c r="BJ13" s="279">
        <v>0</v>
      </c>
      <c r="BK13" s="279">
        <v>0</v>
      </c>
      <c r="BL13" s="281">
        <v>0</v>
      </c>
    </row>
    <row r="14" spans="2:64" x14ac:dyDescent="0.35">
      <c r="B14" s="701" t="s">
        <v>25</v>
      </c>
      <c r="C14" s="718" t="s">
        <v>376</v>
      </c>
      <c r="D14" s="722" t="s">
        <v>373</v>
      </c>
      <c r="E14" s="723" t="s">
        <v>373</v>
      </c>
      <c r="F14" s="723" t="s">
        <v>373</v>
      </c>
      <c r="G14" s="724" t="s">
        <v>373</v>
      </c>
      <c r="H14" s="722" t="s">
        <v>373</v>
      </c>
      <c r="I14" s="723" t="s">
        <v>373</v>
      </c>
      <c r="J14" s="723" t="s">
        <v>373</v>
      </c>
      <c r="K14" s="724" t="s">
        <v>373</v>
      </c>
      <c r="L14" s="722" t="s">
        <v>373</v>
      </c>
      <c r="M14" s="723" t="s">
        <v>373</v>
      </c>
      <c r="N14" s="723" t="s">
        <v>373</v>
      </c>
      <c r="O14" s="724" t="s">
        <v>373</v>
      </c>
      <c r="P14" s="702">
        <v>99.112700000000004</v>
      </c>
      <c r="Q14" s="703">
        <v>99.454663629999999</v>
      </c>
      <c r="R14" s="703">
        <v>54.776955229999999</v>
      </c>
      <c r="S14" s="63">
        <f t="shared" si="25"/>
        <v>0.55077311843098731</v>
      </c>
      <c r="T14" s="704">
        <v>61.036609999999996</v>
      </c>
      <c r="U14" s="703">
        <v>156.68500248000004</v>
      </c>
      <c r="V14" s="705">
        <v>50.397412259999996</v>
      </c>
      <c r="W14" s="371">
        <f>V14/U14</f>
        <v>0.32164796542306556</v>
      </c>
      <c r="X14" s="704">
        <v>61.036610000000003</v>
      </c>
      <c r="Y14" s="705">
        <v>61.035448389999992</v>
      </c>
      <c r="Z14" s="705">
        <v>47.905710489999983</v>
      </c>
      <c r="AA14" s="371">
        <f>Z14/Y14</f>
        <v>0.78488340388515643</v>
      </c>
      <c r="AB14" s="706">
        <v>61.036610000000003</v>
      </c>
      <c r="AC14" s="707">
        <v>61.036610000000003</v>
      </c>
      <c r="AD14" s="707">
        <v>45.843936309999989</v>
      </c>
      <c r="AE14" s="371">
        <f>AD14/AC14</f>
        <v>0.75108916288109684</v>
      </c>
      <c r="AF14" s="704">
        <v>60.49006</v>
      </c>
      <c r="AG14" s="705">
        <v>58.283868399999996</v>
      </c>
      <c r="AH14" s="705">
        <v>40.730371909999988</v>
      </c>
      <c r="AI14" s="709">
        <f>AH14/AG14</f>
        <v>0.69882753201055525</v>
      </c>
      <c r="AJ14" s="849" t="s">
        <v>373</v>
      </c>
      <c r="AK14" s="727" t="s">
        <v>373</v>
      </c>
      <c r="AL14" s="728" t="s">
        <v>373</v>
      </c>
      <c r="AM14" s="727" t="s">
        <v>373</v>
      </c>
      <c r="AN14" s="727" t="s">
        <v>373</v>
      </c>
      <c r="AO14" s="728" t="s">
        <v>373</v>
      </c>
      <c r="AP14" s="727" t="s">
        <v>373</v>
      </c>
      <c r="AQ14" s="727" t="s">
        <v>373</v>
      </c>
      <c r="AR14" s="728" t="s">
        <v>373</v>
      </c>
      <c r="AS14" s="708">
        <f t="shared" si="17"/>
        <v>0.62382380017500993</v>
      </c>
      <c r="AT14" s="708">
        <f t="shared" si="5"/>
        <v>-0.36525728655686218</v>
      </c>
      <c r="AU14" s="708">
        <f t="shared" si="5"/>
        <v>8.6900155654936459E-2</v>
      </c>
      <c r="AV14" s="708">
        <f t="shared" ref="AV14:AX15" si="26">(T14-X14)/X14</f>
        <v>-1.1641254908490169E-16</v>
      </c>
      <c r="AW14" s="708">
        <f t="shared" si="26"/>
        <v>1.5671147933382135</v>
      </c>
      <c r="AX14" s="708">
        <f t="shared" si="26"/>
        <v>5.2012625311551118E-2</v>
      </c>
      <c r="AY14" s="709">
        <f t="shared" ref="AY14:BA15" si="27">(X14-AB14)/AB14</f>
        <v>0</v>
      </c>
      <c r="AZ14" s="708">
        <f t="shared" si="27"/>
        <v>-1.9031364946564648E-5</v>
      </c>
      <c r="BA14" s="708">
        <f t="shared" si="27"/>
        <v>4.4973759802346122E-2</v>
      </c>
      <c r="BB14" s="708">
        <f t="shared" ref="BB14:BD15" si="28">(AB14-AF14)/AF14</f>
        <v>9.0353687862105517E-3</v>
      </c>
      <c r="BC14" s="708">
        <f t="shared" si="28"/>
        <v>4.722990555650914E-2</v>
      </c>
      <c r="BD14" s="371">
        <f t="shared" si="28"/>
        <v>0.12554671514660379</v>
      </c>
      <c r="BE14" s="842" t="s">
        <v>373</v>
      </c>
      <c r="BF14" s="842" t="s">
        <v>373</v>
      </c>
      <c r="BG14" s="760" t="s">
        <v>373</v>
      </c>
      <c r="BH14" s="708">
        <v>8.0284488268502277E-3</v>
      </c>
      <c r="BI14" s="708">
        <v>8.6336097555024371E-3</v>
      </c>
      <c r="BJ14" s="708">
        <v>8.6336097555024371E-3</v>
      </c>
      <c r="BK14" s="708">
        <v>8.6430228384512375E-3</v>
      </c>
      <c r="BL14" s="371">
        <v>9.286479184193331E-3</v>
      </c>
    </row>
    <row r="15" spans="2:64" x14ac:dyDescent="0.35">
      <c r="B15" s="701" t="s">
        <v>23</v>
      </c>
      <c r="C15" s="718" t="s">
        <v>377</v>
      </c>
      <c r="D15" s="722" t="s">
        <v>373</v>
      </c>
      <c r="E15" s="723" t="s">
        <v>373</v>
      </c>
      <c r="F15" s="723" t="s">
        <v>373</v>
      </c>
      <c r="G15" s="724" t="s">
        <v>373</v>
      </c>
      <c r="H15" s="722" t="s">
        <v>373</v>
      </c>
      <c r="I15" s="723" t="s">
        <v>373</v>
      </c>
      <c r="J15" s="723" t="s">
        <v>373</v>
      </c>
      <c r="K15" s="724" t="s">
        <v>373</v>
      </c>
      <c r="L15" s="722" t="s">
        <v>373</v>
      </c>
      <c r="M15" s="723" t="s">
        <v>373</v>
      </c>
      <c r="N15" s="723" t="s">
        <v>373</v>
      </c>
      <c r="O15" s="724" t="s">
        <v>373</v>
      </c>
      <c r="P15" s="702">
        <v>24.515350000000002</v>
      </c>
      <c r="Q15" s="703">
        <v>25.746202429999997</v>
      </c>
      <c r="R15" s="703">
        <v>22.945355099999993</v>
      </c>
      <c r="S15" s="63">
        <f t="shared" si="25"/>
        <v>0.89121318619260137</v>
      </c>
      <c r="T15" s="704">
        <v>23.354050000000001</v>
      </c>
      <c r="U15" s="703">
        <v>24.512519879999999</v>
      </c>
      <c r="V15" s="705">
        <v>21.028030790000003</v>
      </c>
      <c r="W15" s="371">
        <f>V15/U15</f>
        <v>0.85784859708189265</v>
      </c>
      <c r="X15" s="704">
        <v>23.354050000000001</v>
      </c>
      <c r="Y15" s="705">
        <v>24.530963460000002</v>
      </c>
      <c r="Z15" s="705">
        <v>21.409064539999999</v>
      </c>
      <c r="AA15" s="371">
        <f>Z15/Y15</f>
        <v>0.87273639190362229</v>
      </c>
      <c r="AB15" s="706">
        <v>23.483339999999998</v>
      </c>
      <c r="AC15" s="707">
        <v>25.450803820000004</v>
      </c>
      <c r="AD15" s="707">
        <v>22.09199031</v>
      </c>
      <c r="AE15" s="371">
        <f>AD15/AC15</f>
        <v>0.86802721305955188</v>
      </c>
      <c r="AF15" s="704">
        <v>23.592169999999999</v>
      </c>
      <c r="AG15" s="705">
        <v>24.942789989999994</v>
      </c>
      <c r="AH15" s="705">
        <v>21.427936789999997</v>
      </c>
      <c r="AI15" s="709">
        <f>AH15/AG15</f>
        <v>0.85908339839251491</v>
      </c>
      <c r="AJ15" s="848" t="s">
        <v>373</v>
      </c>
      <c r="AK15" s="725" t="s">
        <v>373</v>
      </c>
      <c r="AL15" s="726" t="s">
        <v>373</v>
      </c>
      <c r="AM15" s="725" t="s">
        <v>373</v>
      </c>
      <c r="AN15" s="725" t="s">
        <v>373</v>
      </c>
      <c r="AO15" s="726" t="s">
        <v>373</v>
      </c>
      <c r="AP15" s="725" t="s">
        <v>373</v>
      </c>
      <c r="AQ15" s="725" t="s">
        <v>373</v>
      </c>
      <c r="AR15" s="726" t="s">
        <v>373</v>
      </c>
      <c r="AS15" s="708">
        <f t="shared" si="17"/>
        <v>4.9725850548405975E-2</v>
      </c>
      <c r="AT15" s="708">
        <f t="shared" si="5"/>
        <v>5.0328671064396403E-2</v>
      </c>
      <c r="AU15" s="708">
        <f t="shared" si="5"/>
        <v>9.1179451330829567E-2</v>
      </c>
      <c r="AV15" s="708">
        <f t="shared" si="26"/>
        <v>0</v>
      </c>
      <c r="AW15" s="708">
        <f t="shared" si="26"/>
        <v>-7.5184898587766765E-4</v>
      </c>
      <c r="AX15" s="708">
        <f t="shared" si="26"/>
        <v>-1.7797776698187148E-2</v>
      </c>
      <c r="AY15" s="709">
        <f t="shared" si="27"/>
        <v>-5.5056052503603603E-3</v>
      </c>
      <c r="AZ15" s="708">
        <f t="shared" si="27"/>
        <v>-3.6141898169721617E-2</v>
      </c>
      <c r="BA15" s="708">
        <f t="shared" si="27"/>
        <v>-3.0912822268026816E-2</v>
      </c>
      <c r="BB15" s="708">
        <f t="shared" si="28"/>
        <v>-4.6129711679765402E-3</v>
      </c>
      <c r="BC15" s="708">
        <f t="shared" si="28"/>
        <v>2.0367161420341583E-2</v>
      </c>
      <c r="BD15" s="371">
        <f t="shared" si="28"/>
        <v>3.0990082083399834E-2</v>
      </c>
      <c r="BE15" s="842" t="s">
        <v>373</v>
      </c>
      <c r="BF15" s="842" t="s">
        <v>373</v>
      </c>
      <c r="BG15" s="760" t="s">
        <v>373</v>
      </c>
      <c r="BH15" s="708">
        <v>1.9858225328068225E-3</v>
      </c>
      <c r="BI15" s="708">
        <v>3.3034232063427461E-3</v>
      </c>
      <c r="BJ15" s="708">
        <v>3.3034232063427461E-3</v>
      </c>
      <c r="BK15" s="708">
        <v>3.3253328443882363E-3</v>
      </c>
      <c r="BL15" s="371">
        <v>3.6218875566489828E-3</v>
      </c>
    </row>
    <row r="16" spans="2:64" x14ac:dyDescent="0.35">
      <c r="B16" s="701" t="s">
        <v>270</v>
      </c>
      <c r="C16" s="718" t="s">
        <v>378</v>
      </c>
      <c r="D16" s="722" t="s">
        <v>373</v>
      </c>
      <c r="E16" s="723" t="s">
        <v>373</v>
      </c>
      <c r="F16" s="723" t="s">
        <v>373</v>
      </c>
      <c r="G16" s="724" t="s">
        <v>373</v>
      </c>
      <c r="H16" s="722" t="s">
        <v>373</v>
      </c>
      <c r="I16" s="723" t="s">
        <v>373</v>
      </c>
      <c r="J16" s="723" t="s">
        <v>373</v>
      </c>
      <c r="K16" s="724" t="s">
        <v>373</v>
      </c>
      <c r="L16" s="722" t="s">
        <v>373</v>
      </c>
      <c r="M16" s="723" t="s">
        <v>373</v>
      </c>
      <c r="N16" s="723" t="s">
        <v>373</v>
      </c>
      <c r="O16" s="724" t="s">
        <v>373</v>
      </c>
      <c r="P16" s="702">
        <v>3.96</v>
      </c>
      <c r="Q16" s="703">
        <v>3.96</v>
      </c>
      <c r="R16" s="703">
        <v>0.20468078000000001</v>
      </c>
      <c r="S16" s="63">
        <f t="shared" si="25"/>
        <v>5.168706565656566E-2</v>
      </c>
      <c r="T16" s="710">
        <v>0</v>
      </c>
      <c r="U16" s="711">
        <v>0</v>
      </c>
      <c r="V16" s="712">
        <v>0</v>
      </c>
      <c r="W16" s="713">
        <v>0</v>
      </c>
      <c r="X16" s="710">
        <v>0</v>
      </c>
      <c r="Y16" s="712">
        <v>0</v>
      </c>
      <c r="Z16" s="712">
        <v>0</v>
      </c>
      <c r="AA16" s="713">
        <v>0</v>
      </c>
      <c r="AB16" s="710">
        <v>0</v>
      </c>
      <c r="AC16" s="712">
        <v>0</v>
      </c>
      <c r="AD16" s="712">
        <v>0</v>
      </c>
      <c r="AE16" s="713">
        <v>0</v>
      </c>
      <c r="AF16" s="710">
        <v>0</v>
      </c>
      <c r="AG16" s="712">
        <v>0</v>
      </c>
      <c r="AH16" s="712">
        <v>0</v>
      </c>
      <c r="AI16" s="712">
        <v>0</v>
      </c>
      <c r="AJ16" s="849" t="s">
        <v>373</v>
      </c>
      <c r="AK16" s="727" t="s">
        <v>373</v>
      </c>
      <c r="AL16" s="728" t="s">
        <v>373</v>
      </c>
      <c r="AM16" s="727" t="s">
        <v>373</v>
      </c>
      <c r="AN16" s="727" t="s">
        <v>373</v>
      </c>
      <c r="AO16" s="728" t="s">
        <v>373</v>
      </c>
      <c r="AP16" s="727" t="s">
        <v>373</v>
      </c>
      <c r="AQ16" s="727" t="s">
        <v>373</v>
      </c>
      <c r="AR16" s="728" t="s">
        <v>373</v>
      </c>
      <c r="AS16" s="279">
        <v>0</v>
      </c>
      <c r="AT16" s="711">
        <v>0</v>
      </c>
      <c r="AU16" s="62">
        <v>0</v>
      </c>
      <c r="AV16" s="279">
        <v>0</v>
      </c>
      <c r="AW16" s="711">
        <v>0</v>
      </c>
      <c r="AX16" s="62">
        <v>0</v>
      </c>
      <c r="AY16" s="279">
        <v>0</v>
      </c>
      <c r="AZ16" s="711">
        <v>0</v>
      </c>
      <c r="BA16" s="62">
        <v>0</v>
      </c>
      <c r="BB16" s="279">
        <v>0</v>
      </c>
      <c r="BC16" s="279">
        <v>0</v>
      </c>
      <c r="BD16" s="281">
        <v>0</v>
      </c>
      <c r="BE16" s="842" t="s">
        <v>373</v>
      </c>
      <c r="BF16" s="842" t="s">
        <v>373</v>
      </c>
      <c r="BG16" s="760" t="s">
        <v>373</v>
      </c>
      <c r="BH16" s="708">
        <v>3.2077279051349525E-4</v>
      </c>
      <c r="BI16" s="279">
        <v>0</v>
      </c>
      <c r="BJ16" s="279">
        <v>0</v>
      </c>
      <c r="BK16" s="279">
        <v>0</v>
      </c>
      <c r="BL16" s="281">
        <v>0</v>
      </c>
    </row>
    <row r="17" spans="2:64" x14ac:dyDescent="0.35">
      <c r="B17" s="512" t="s">
        <v>0</v>
      </c>
      <c r="C17" s="717" t="s">
        <v>118</v>
      </c>
      <c r="D17" s="520">
        <v>195.76840000000001</v>
      </c>
      <c r="E17" s="521">
        <v>202.98046278999996</v>
      </c>
      <c r="F17" s="521">
        <v>146.82753117999999</v>
      </c>
      <c r="G17" s="43">
        <f t="shared" ref="G17:G20" si="29">F17/E17</f>
        <v>0.72335794865097525</v>
      </c>
      <c r="H17" s="520">
        <v>195.76839999999999</v>
      </c>
      <c r="I17" s="521">
        <v>228.82893612000004</v>
      </c>
      <c r="J17" s="521">
        <v>173.30645125000001</v>
      </c>
      <c r="K17" s="43">
        <f t="shared" ref="K17:K20" si="30">J17/I17</f>
        <v>0.75736248303456033</v>
      </c>
      <c r="L17" s="520">
        <v>194.62717000000001</v>
      </c>
      <c r="M17" s="521">
        <v>197.32277857999998</v>
      </c>
      <c r="N17" s="521">
        <v>146.56853191000002</v>
      </c>
      <c r="O17" s="43">
        <f t="shared" si="2"/>
        <v>0.74278566805492852</v>
      </c>
      <c r="P17" s="520">
        <v>154.14939000000001</v>
      </c>
      <c r="Q17" s="521">
        <v>153.35744638</v>
      </c>
      <c r="R17" s="521">
        <v>118.99390994999999</v>
      </c>
      <c r="S17" s="43">
        <f t="shared" si="3"/>
        <v>0.77592521758055621</v>
      </c>
      <c r="T17" s="590">
        <v>189.12186</v>
      </c>
      <c r="U17" s="521">
        <v>178.43129134999998</v>
      </c>
      <c r="V17" s="596">
        <v>141.54149118999999</v>
      </c>
      <c r="W17" s="369">
        <f>V17/U17</f>
        <v>0.79325487205246303</v>
      </c>
      <c r="X17" s="590">
        <v>189.12186</v>
      </c>
      <c r="Y17" s="596">
        <v>189.20635156999998</v>
      </c>
      <c r="Z17" s="596">
        <v>139.50435528000006</v>
      </c>
      <c r="AA17" s="369">
        <f>Z17/Y17</f>
        <v>0.73731327792337953</v>
      </c>
      <c r="AB17" s="600">
        <v>189.12186</v>
      </c>
      <c r="AC17" s="603">
        <v>201.6529731</v>
      </c>
      <c r="AD17" s="603">
        <v>133.47172946999999</v>
      </c>
      <c r="AE17" s="369">
        <f t="shared" si="18"/>
        <v>0.66188823015176257</v>
      </c>
      <c r="AF17" s="590">
        <v>137.40960000000001</v>
      </c>
      <c r="AG17" s="596">
        <v>169.32321296999999</v>
      </c>
      <c r="AH17" s="596">
        <v>135.27795425000005</v>
      </c>
      <c r="AI17" s="514">
        <f t="shared" si="19"/>
        <v>0.79893330558266729</v>
      </c>
      <c r="AJ17" s="799">
        <f t="shared" si="11"/>
        <v>1.4518027133288115E-16</v>
      </c>
      <c r="AK17" s="42">
        <f t="shared" si="12"/>
        <v>-0.11295981080139661</v>
      </c>
      <c r="AL17" s="687">
        <f t="shared" si="13"/>
        <v>-0.15278669593091684</v>
      </c>
      <c r="AM17" s="42">
        <f t="shared" si="14"/>
        <v>5.8636725797327214E-3</v>
      </c>
      <c r="AN17" s="42">
        <f t="shared" si="15"/>
        <v>0.15966812228536817</v>
      </c>
      <c r="AO17" s="687">
        <f t="shared" si="16"/>
        <v>0.18242605688660601</v>
      </c>
      <c r="AP17" s="42">
        <f>(L17-P17)/P17</f>
        <v>0.26258799986169257</v>
      </c>
      <c r="AQ17" s="42">
        <f t="shared" si="4"/>
        <v>0.28668534354086433</v>
      </c>
      <c r="AR17" s="687">
        <f t="shared" si="4"/>
        <v>0.23173137155999499</v>
      </c>
      <c r="AS17" s="42">
        <f t="shared" si="17"/>
        <v>-0.18492029424837503</v>
      </c>
      <c r="AT17" s="42">
        <f t="shared" si="5"/>
        <v>-0.14052381048353593</v>
      </c>
      <c r="AU17" s="42">
        <f t="shared" si="5"/>
        <v>-0.15930015326553945</v>
      </c>
      <c r="AV17" s="42">
        <f t="shared" si="20"/>
        <v>0</v>
      </c>
      <c r="AW17" s="42">
        <f t="shared" si="21"/>
        <v>-5.6948723605685037E-2</v>
      </c>
      <c r="AX17" s="42">
        <f t="shared" si="22"/>
        <v>1.4602668898122817E-2</v>
      </c>
      <c r="AY17" s="514">
        <f>(X17-AB17)/AB17</f>
        <v>0</v>
      </c>
      <c r="AZ17" s="42">
        <f>(Y17-AC17)/AC17</f>
        <v>-6.1722975558747249E-2</v>
      </c>
      <c r="BA17" s="42">
        <f t="shared" si="23"/>
        <v>4.5197779589392403E-2</v>
      </c>
      <c r="BB17" s="42">
        <f t="shared" ref="BB17:BB19" si="31">(AB17-AF17)/AF17</f>
        <v>0.37633658783665758</v>
      </c>
      <c r="BC17" s="42">
        <f t="shared" si="24"/>
        <v>0.19093519171366108</v>
      </c>
      <c r="BD17" s="369">
        <f t="shared" si="24"/>
        <v>-1.3351952208429144E-2</v>
      </c>
      <c r="BE17" s="843">
        <v>1.1000108815254707E-2</v>
      </c>
      <c r="BF17" s="843">
        <v>1.1018661842143736E-2</v>
      </c>
      <c r="BG17" s="42">
        <v>1.4635396891085187E-2</v>
      </c>
      <c r="BH17" s="42">
        <v>1.2486598481377042E-2</v>
      </c>
      <c r="BI17" s="42">
        <v>2.67512290652244E-2</v>
      </c>
      <c r="BJ17" s="42">
        <v>2.67512290652244E-2</v>
      </c>
      <c r="BK17" s="42">
        <v>2.6780395491007407E-2</v>
      </c>
      <c r="BL17" s="369">
        <v>2.1095224407255211E-2</v>
      </c>
    </row>
    <row r="18" spans="2:64" x14ac:dyDescent="0.35">
      <c r="B18" s="512" t="s">
        <v>386</v>
      </c>
      <c r="C18" s="717" t="s">
        <v>387</v>
      </c>
      <c r="D18" s="305">
        <v>0</v>
      </c>
      <c r="E18" s="521">
        <v>2.9270189599999998</v>
      </c>
      <c r="F18" s="521">
        <v>0.60178981999999992</v>
      </c>
      <c r="G18" s="43">
        <f t="shared" si="29"/>
        <v>0.20559819674007165</v>
      </c>
      <c r="H18" s="305">
        <v>0</v>
      </c>
      <c r="I18" s="521">
        <v>3.4379850999999997</v>
      </c>
      <c r="J18" s="521">
        <v>0.51094722999999997</v>
      </c>
      <c r="K18" s="43">
        <f t="shared" si="30"/>
        <v>0.14861822117844548</v>
      </c>
      <c r="L18" s="305">
        <v>0</v>
      </c>
      <c r="M18" s="596">
        <v>0.75306176000000002</v>
      </c>
      <c r="N18" s="24">
        <v>0</v>
      </c>
      <c r="O18" s="43">
        <f t="shared" si="2"/>
        <v>0</v>
      </c>
      <c r="P18" s="305">
        <v>0</v>
      </c>
      <c r="Q18" s="24">
        <v>0</v>
      </c>
      <c r="R18" s="24">
        <v>0</v>
      </c>
      <c r="S18" s="24">
        <v>0</v>
      </c>
      <c r="T18" s="9">
        <v>0</v>
      </c>
      <c r="U18" s="322">
        <v>0</v>
      </c>
      <c r="V18" s="7">
        <v>0</v>
      </c>
      <c r="W18" s="505">
        <v>0</v>
      </c>
      <c r="X18" s="9">
        <v>0</v>
      </c>
      <c r="Y18" s="7">
        <v>0</v>
      </c>
      <c r="Z18" s="7">
        <v>0</v>
      </c>
      <c r="AA18" s="505">
        <v>0</v>
      </c>
      <c r="AB18" s="9">
        <v>0</v>
      </c>
      <c r="AC18" s="7">
        <v>0</v>
      </c>
      <c r="AD18" s="7">
        <v>0</v>
      </c>
      <c r="AE18" s="505">
        <v>0</v>
      </c>
      <c r="AF18" s="9">
        <v>0</v>
      </c>
      <c r="AG18" s="7">
        <v>0</v>
      </c>
      <c r="AH18" s="7">
        <v>0</v>
      </c>
      <c r="AI18" s="7">
        <v>0</v>
      </c>
      <c r="AJ18" s="9">
        <v>0</v>
      </c>
      <c r="AK18" s="42">
        <f t="shared" si="12"/>
        <v>-0.14862372149315012</v>
      </c>
      <c r="AL18" s="304">
        <f t="shared" si="13"/>
        <v>0.17779250902289842</v>
      </c>
      <c r="AM18" s="24">
        <v>0</v>
      </c>
      <c r="AN18" s="42">
        <f t="shared" si="15"/>
        <v>3.5653428212846707</v>
      </c>
      <c r="AO18" s="304">
        <v>0</v>
      </c>
      <c r="AP18" s="24">
        <v>0</v>
      </c>
      <c r="AQ18" s="24">
        <v>0</v>
      </c>
      <c r="AR18" s="24">
        <v>0</v>
      </c>
      <c r="AS18" s="24">
        <v>0</v>
      </c>
      <c r="AT18" s="24">
        <v>0</v>
      </c>
      <c r="AU18" s="24">
        <v>0</v>
      </c>
      <c r="AV18" s="24">
        <v>0</v>
      </c>
      <c r="AW18" s="24">
        <v>0</v>
      </c>
      <c r="AX18" s="302">
        <v>0</v>
      </c>
      <c r="AY18" s="302">
        <v>0</v>
      </c>
      <c r="AZ18" s="322">
        <v>0</v>
      </c>
      <c r="BA18" s="24">
        <v>0</v>
      </c>
      <c r="BB18" s="302">
        <v>0</v>
      </c>
      <c r="BC18" s="302">
        <v>0</v>
      </c>
      <c r="BD18" s="294">
        <v>0</v>
      </c>
      <c r="BE18" s="844">
        <v>0</v>
      </c>
      <c r="BF18" s="844">
        <v>0</v>
      </c>
      <c r="BG18" s="815">
        <v>0</v>
      </c>
      <c r="BH18" s="815">
        <v>0</v>
      </c>
      <c r="BI18" s="815">
        <v>0</v>
      </c>
      <c r="BJ18" s="302">
        <v>0</v>
      </c>
      <c r="BK18" s="302">
        <v>0</v>
      </c>
      <c r="BL18" s="294">
        <v>0</v>
      </c>
    </row>
    <row r="19" spans="2:64" x14ac:dyDescent="0.35">
      <c r="B19" s="512" t="s">
        <v>27</v>
      </c>
      <c r="C19" s="717" t="s">
        <v>120</v>
      </c>
      <c r="D19" s="520">
        <v>330.08744999999999</v>
      </c>
      <c r="E19" s="521">
        <v>377.75503564000007</v>
      </c>
      <c r="F19" s="521">
        <v>363.83339227999994</v>
      </c>
      <c r="G19" s="43">
        <f t="shared" si="29"/>
        <v>0.96314637252574598</v>
      </c>
      <c r="H19" s="520">
        <v>328.04745000000003</v>
      </c>
      <c r="I19" s="521">
        <v>396.05420838999999</v>
      </c>
      <c r="J19" s="521">
        <v>370.30609268000001</v>
      </c>
      <c r="K19" s="43">
        <f t="shared" si="30"/>
        <v>0.93498840521183035</v>
      </c>
      <c r="L19" s="520">
        <v>288.70442000000003</v>
      </c>
      <c r="M19" s="521">
        <v>327.21398880000004</v>
      </c>
      <c r="N19" s="521">
        <v>309.12184543000001</v>
      </c>
      <c r="O19" s="43">
        <f t="shared" si="2"/>
        <v>0.94470852717406795</v>
      </c>
      <c r="P19" s="520">
        <v>287.42872</v>
      </c>
      <c r="Q19" s="521">
        <v>294.00201643999998</v>
      </c>
      <c r="R19" s="521">
        <v>274.57393919000003</v>
      </c>
      <c r="S19" s="43">
        <f t="shared" si="3"/>
        <v>0.9339185578206235</v>
      </c>
      <c r="T19" s="590">
        <v>270.84712999999999</v>
      </c>
      <c r="U19" s="521">
        <v>381.34103419000002</v>
      </c>
      <c r="V19" s="596">
        <v>362.19800166999994</v>
      </c>
      <c r="W19" s="369">
        <f>V19/U19</f>
        <v>0.94980075364650574</v>
      </c>
      <c r="X19" s="590">
        <v>270.84712999999999</v>
      </c>
      <c r="Y19" s="596">
        <v>312.86039371000004</v>
      </c>
      <c r="Z19" s="596">
        <v>291.40409381000006</v>
      </c>
      <c r="AA19" s="369">
        <f>Z19/Y19</f>
        <v>0.93141893211357241</v>
      </c>
      <c r="AB19" s="600">
        <v>270.84712999999999</v>
      </c>
      <c r="AC19" s="603">
        <v>274.36180623000001</v>
      </c>
      <c r="AD19" s="603">
        <v>259.47763283</v>
      </c>
      <c r="AE19" s="369">
        <f t="shared" si="18"/>
        <v>0.9457498344812526</v>
      </c>
      <c r="AF19" s="590">
        <v>269.95738</v>
      </c>
      <c r="AG19" s="596">
        <v>272.02159829000004</v>
      </c>
      <c r="AH19" s="596">
        <v>255.51334518999997</v>
      </c>
      <c r="AI19" s="514">
        <f t="shared" si="19"/>
        <v>0.93931271191782073</v>
      </c>
      <c r="AJ19" s="799">
        <f t="shared" si="11"/>
        <v>6.2186125818077947E-3</v>
      </c>
      <c r="AK19" s="42">
        <f t="shared" si="12"/>
        <v>-4.6203707377300396E-2</v>
      </c>
      <c r="AL19" s="687">
        <f t="shared" si="13"/>
        <v>-1.7479324612661582E-2</v>
      </c>
      <c r="AM19" s="42">
        <f t="shared" si="14"/>
        <v>0.13627442905099962</v>
      </c>
      <c r="AN19" s="42">
        <f t="shared" si="15"/>
        <v>0.2103828746517207</v>
      </c>
      <c r="AO19" s="687">
        <f t="shared" si="16"/>
        <v>0.19792922484947781</v>
      </c>
      <c r="AP19" s="42">
        <f t="shared" ref="AP19:AP27" si="32">(L19-P19)/P19</f>
        <v>4.4383177853626766E-3</v>
      </c>
      <c r="AQ19" s="42">
        <f t="shared" si="4"/>
        <v>0.11296511759393994</v>
      </c>
      <c r="AR19" s="687">
        <f t="shared" si="4"/>
        <v>0.12582369012120073</v>
      </c>
      <c r="AS19" s="42">
        <f t="shared" si="17"/>
        <v>6.1221213604884812E-2</v>
      </c>
      <c r="AT19" s="42">
        <f t="shared" si="5"/>
        <v>-0.22903126052383888</v>
      </c>
      <c r="AU19" s="42">
        <f t="shared" si="5"/>
        <v>-0.2419230975212131</v>
      </c>
      <c r="AV19" s="42">
        <f t="shared" si="20"/>
        <v>0</v>
      </c>
      <c r="AW19" s="42">
        <f t="shared" si="21"/>
        <v>0.21888561753673685</v>
      </c>
      <c r="AX19" s="42">
        <f t="shared" si="22"/>
        <v>0.24294067710029699</v>
      </c>
      <c r="AY19" s="514">
        <f>(X19-AB19)/AB19</f>
        <v>0</v>
      </c>
      <c r="AZ19" s="42">
        <f>(Y19-AC19)/AC19</f>
        <v>0.14032050600995938</v>
      </c>
      <c r="BA19" s="42">
        <f t="shared" si="23"/>
        <v>0.12304128348865073</v>
      </c>
      <c r="BB19" s="42">
        <f t="shared" si="31"/>
        <v>3.2958906328102318E-3</v>
      </c>
      <c r="BC19" s="42">
        <f t="shared" si="24"/>
        <v>8.603022534648494E-3</v>
      </c>
      <c r="BD19" s="369">
        <f t="shared" si="24"/>
        <v>1.5514992522414787E-2</v>
      </c>
      <c r="BE19" s="843">
        <v>1.8547415561193464E-2</v>
      </c>
      <c r="BF19" s="843">
        <v>1.8463878336481044E-2</v>
      </c>
      <c r="BG19" s="42">
        <v>2.1709732361162894E-2</v>
      </c>
      <c r="BH19" s="42">
        <v>2.3282654693970225E-2</v>
      </c>
      <c r="BI19" s="42">
        <v>3.8311243429440735E-2</v>
      </c>
      <c r="BJ19" s="42">
        <v>3.8311243429440735E-2</v>
      </c>
      <c r="BK19" s="42">
        <v>3.8353013549064591E-2</v>
      </c>
      <c r="BL19" s="369">
        <v>4.1444058577382287E-2</v>
      </c>
    </row>
    <row r="20" spans="2:64" x14ac:dyDescent="0.35">
      <c r="B20" s="512" t="s">
        <v>386</v>
      </c>
      <c r="C20" s="717" t="s">
        <v>288</v>
      </c>
      <c r="D20" s="520">
        <v>159.23604</v>
      </c>
      <c r="E20" s="521">
        <v>127.71361862000001</v>
      </c>
      <c r="F20" s="521">
        <v>99.603756069999989</v>
      </c>
      <c r="G20" s="43">
        <f t="shared" si="29"/>
        <v>0.77989925542992955</v>
      </c>
      <c r="H20" s="520">
        <v>159.23604</v>
      </c>
      <c r="I20" s="521">
        <v>198.02542181000001</v>
      </c>
      <c r="J20" s="521">
        <v>62.752671849999999</v>
      </c>
      <c r="K20" s="43">
        <f t="shared" si="30"/>
        <v>0.31689199940303359</v>
      </c>
      <c r="L20" s="520">
        <v>270.35500000000002</v>
      </c>
      <c r="M20" s="521">
        <v>274.62570476000002</v>
      </c>
      <c r="N20" s="521">
        <v>170.73939676000001</v>
      </c>
      <c r="O20" s="43">
        <f t="shared" si="2"/>
        <v>0.62171673590865073</v>
      </c>
      <c r="P20" s="520">
        <v>115</v>
      </c>
      <c r="Q20" s="521">
        <v>114.81402225999999</v>
      </c>
      <c r="R20" s="521">
        <v>106.67259395999997</v>
      </c>
      <c r="S20" s="43">
        <f t="shared" si="3"/>
        <v>0.92909029629182838</v>
      </c>
      <c r="T20" s="9">
        <v>0</v>
      </c>
      <c r="U20" s="322">
        <v>0</v>
      </c>
      <c r="V20" s="7">
        <v>0</v>
      </c>
      <c r="W20" s="505">
        <v>0</v>
      </c>
      <c r="X20" s="9">
        <v>0</v>
      </c>
      <c r="Y20" s="7">
        <v>0</v>
      </c>
      <c r="Z20" s="7">
        <v>0</v>
      </c>
      <c r="AA20" s="505">
        <v>0</v>
      </c>
      <c r="AB20" s="9">
        <v>0</v>
      </c>
      <c r="AC20" s="7">
        <v>0</v>
      </c>
      <c r="AD20" s="7">
        <v>0</v>
      </c>
      <c r="AE20" s="505">
        <v>0</v>
      </c>
      <c r="AF20" s="9">
        <v>0</v>
      </c>
      <c r="AG20" s="7">
        <v>0</v>
      </c>
      <c r="AH20" s="7">
        <v>0</v>
      </c>
      <c r="AI20" s="7">
        <v>0</v>
      </c>
      <c r="AJ20" s="799">
        <f t="shared" si="11"/>
        <v>0</v>
      </c>
      <c r="AK20" s="42">
        <f t="shared" si="12"/>
        <v>-0.35506452932827109</v>
      </c>
      <c r="AL20" s="687">
        <f t="shared" si="13"/>
        <v>0.58724327002500354</v>
      </c>
      <c r="AM20" s="42">
        <f t="shared" si="14"/>
        <v>-0.41101129995746338</v>
      </c>
      <c r="AN20" s="42">
        <f t="shared" si="15"/>
        <v>-0.27892612243614368</v>
      </c>
      <c r="AO20" s="687">
        <f t="shared" si="16"/>
        <v>-0.63246518940084839</v>
      </c>
      <c r="AP20" s="42">
        <f t="shared" si="32"/>
        <v>1.350913043478261</v>
      </c>
      <c r="AQ20" s="42">
        <f t="shared" si="4"/>
        <v>1.3919178106843204</v>
      </c>
      <c r="AR20" s="687">
        <f t="shared" si="4"/>
        <v>0.60059290227838436</v>
      </c>
      <c r="AS20" s="24">
        <v>0</v>
      </c>
      <c r="AT20" s="24">
        <v>0</v>
      </c>
      <c r="AU20" s="24">
        <v>0</v>
      </c>
      <c r="AV20" s="24">
        <v>0</v>
      </c>
      <c r="AW20" s="24">
        <v>0</v>
      </c>
      <c r="AX20" s="302">
        <v>0</v>
      </c>
      <c r="AY20" s="302">
        <v>0</v>
      </c>
      <c r="AZ20" s="322">
        <v>0</v>
      </c>
      <c r="BA20" s="24">
        <v>0</v>
      </c>
      <c r="BB20" s="302">
        <v>0</v>
      </c>
      <c r="BC20" s="302">
        <v>0</v>
      </c>
      <c r="BD20" s="294">
        <v>0</v>
      </c>
      <c r="BE20" s="845">
        <v>8.947377448608922E-3</v>
      </c>
      <c r="BF20" s="845">
        <v>8.9624682933613069E-3</v>
      </c>
      <c r="BG20" s="525">
        <v>2.0329909367172813E-2</v>
      </c>
      <c r="BH20" s="525">
        <v>9.3153714416797876E-3</v>
      </c>
      <c r="BI20" s="302">
        <v>0</v>
      </c>
      <c r="BJ20" s="302">
        <v>0</v>
      </c>
      <c r="BK20" s="302">
        <v>0</v>
      </c>
      <c r="BL20" s="294">
        <v>0</v>
      </c>
    </row>
    <row r="21" spans="2:64" x14ac:dyDescent="0.35">
      <c r="B21" s="522" t="s">
        <v>22</v>
      </c>
      <c r="C21" s="719" t="s">
        <v>123</v>
      </c>
      <c r="D21" s="523">
        <v>115.29422999999998</v>
      </c>
      <c r="E21" s="524">
        <v>134.96023871</v>
      </c>
      <c r="F21" s="524">
        <v>119.70023186000003</v>
      </c>
      <c r="G21" s="102">
        <f>F21/E21</f>
        <v>0.88692960981796731</v>
      </c>
      <c r="H21" s="523">
        <v>115.29422999999998</v>
      </c>
      <c r="I21" s="524">
        <v>123.94187821999999</v>
      </c>
      <c r="J21" s="524">
        <v>113.55201423</v>
      </c>
      <c r="K21" s="102">
        <f>J21/I21</f>
        <v>0.91617148183314023</v>
      </c>
      <c r="L21" s="523">
        <v>113.26047</v>
      </c>
      <c r="M21" s="524">
        <v>118.59862747</v>
      </c>
      <c r="N21" s="524">
        <v>107.00788168000001</v>
      </c>
      <c r="O21" s="102">
        <f>N21/M21</f>
        <v>0.90226914056883234</v>
      </c>
      <c r="P21" s="523">
        <v>112.50833</v>
      </c>
      <c r="Q21" s="524">
        <v>123.33360661</v>
      </c>
      <c r="R21" s="524">
        <v>107.37359836</v>
      </c>
      <c r="S21" s="102">
        <f>R21/Q21</f>
        <v>0.87059481443311693</v>
      </c>
      <c r="T21" s="591">
        <v>89.214730000000003</v>
      </c>
      <c r="U21" s="524">
        <v>105.65058454</v>
      </c>
      <c r="V21" s="597">
        <v>87.053672369999958</v>
      </c>
      <c r="W21" s="102">
        <f>V21/U21</f>
        <v>0.82397719566843353</v>
      </c>
      <c r="X21" s="591">
        <v>89.214730000000003</v>
      </c>
      <c r="Y21" s="597">
        <v>106.14047413999998</v>
      </c>
      <c r="Z21" s="597">
        <v>87.539630310000007</v>
      </c>
      <c r="AA21" s="102">
        <f>Z21/Y21</f>
        <v>0.82475258396278373</v>
      </c>
      <c r="AB21" s="601">
        <v>90.429230000000004</v>
      </c>
      <c r="AC21" s="604">
        <v>97.274619859999987</v>
      </c>
      <c r="AD21" s="604">
        <v>82.255544850000021</v>
      </c>
      <c r="AE21" s="102">
        <f>AD21/AC21</f>
        <v>0.84560129834878017</v>
      </c>
      <c r="AF21" s="591">
        <v>87.304680000000005</v>
      </c>
      <c r="AG21" s="597">
        <v>98.212021099999987</v>
      </c>
      <c r="AH21" s="597">
        <v>82.686461870000002</v>
      </c>
      <c r="AI21" s="536">
        <f>AH21/AG21</f>
        <v>0.84191793371005186</v>
      </c>
      <c r="AJ21" s="800">
        <f t="shared" si="11"/>
        <v>0</v>
      </c>
      <c r="AK21" s="525">
        <f t="shared" si="12"/>
        <v>8.8899415179445121E-2</v>
      </c>
      <c r="AL21" s="688">
        <f t="shared" si="13"/>
        <v>5.4144505244502289E-2</v>
      </c>
      <c r="AM21" s="525">
        <f t="shared" si="14"/>
        <v>1.7956485612323405E-2</v>
      </c>
      <c r="AN21" s="525">
        <f t="shared" si="15"/>
        <v>4.5053225859224992E-2</v>
      </c>
      <c r="AO21" s="688">
        <f t="shared" si="16"/>
        <v>6.1155612533007442E-2</v>
      </c>
      <c r="AP21" s="525">
        <f t="shared" si="32"/>
        <v>6.685193887421466E-3</v>
      </c>
      <c r="AQ21" s="525">
        <f t="shared" si="4"/>
        <v>-3.8391637690226202E-2</v>
      </c>
      <c r="AR21" s="688">
        <f t="shared" si="4"/>
        <v>-3.4060205263292376E-3</v>
      </c>
      <c r="AS21" s="403">
        <f t="shared" si="17"/>
        <v>0.26109589750481782</v>
      </c>
      <c r="AT21" s="403">
        <f t="shared" si="5"/>
        <v>0.16737268560312699</v>
      </c>
      <c r="AU21" s="403">
        <f t="shared" si="5"/>
        <v>0.23341836635719695</v>
      </c>
      <c r="AV21" s="525">
        <f t="shared" ref="AV21:AX21" si="33">(T21-X21)/X21</f>
        <v>0</v>
      </c>
      <c r="AW21" s="525">
        <f t="shared" si="33"/>
        <v>-4.6154834333396334E-3</v>
      </c>
      <c r="AX21" s="525">
        <f t="shared" si="33"/>
        <v>-5.5512907500197143E-3</v>
      </c>
      <c r="AY21" s="536">
        <f>(X21-AB21)/AB21</f>
        <v>-1.343039192084242E-2</v>
      </c>
      <c r="AZ21" s="525">
        <f>(Y21-AC21)/AC21</f>
        <v>9.1142523021523481E-2</v>
      </c>
      <c r="BA21" s="525">
        <f>(Z21-AD21)/AD21</f>
        <v>6.4239869417143422E-2</v>
      </c>
      <c r="BB21" s="525">
        <f>(AB21-AF21)/AF21</f>
        <v>3.5789032157268079E-2</v>
      </c>
      <c r="BC21" s="525">
        <f>(AC21-AG21)/AG21</f>
        <v>-9.5446690690290659E-3</v>
      </c>
      <c r="BD21" s="102">
        <f>(AD21-AH21)/AH21</f>
        <v>-5.2114579612496997E-3</v>
      </c>
      <c r="BE21" s="845">
        <v>6.4783135366637485E-3</v>
      </c>
      <c r="BF21" s="845">
        <v>6.4892400035978411E-3</v>
      </c>
      <c r="BG21" s="525">
        <v>8.5168577980188846E-3</v>
      </c>
      <c r="BH21" s="525">
        <v>9.1135381237659584E-3</v>
      </c>
      <c r="BI21" s="525">
        <v>1.2619396183086119E-2</v>
      </c>
      <c r="BJ21" s="525">
        <v>1.2619396183086119E-2</v>
      </c>
      <c r="BK21" s="525">
        <v>1.280513285638832E-2</v>
      </c>
      <c r="BL21" s="102">
        <v>1.3403079671315583E-2</v>
      </c>
    </row>
    <row r="22" spans="2:64" ht="15" thickBot="1" x14ac:dyDescent="0.4">
      <c r="B22" s="512" t="s">
        <v>386</v>
      </c>
      <c r="C22" s="720" t="s">
        <v>289</v>
      </c>
      <c r="D22" s="528">
        <v>26.60859</v>
      </c>
      <c r="E22" s="529">
        <v>22.139980659999999</v>
      </c>
      <c r="F22" s="529">
        <v>4.5643588099999999</v>
      </c>
      <c r="G22" s="417">
        <f t="shared" ref="G22" si="34">F22/E22</f>
        <v>0.20615911459427624</v>
      </c>
      <c r="H22" s="528">
        <v>26.60859</v>
      </c>
      <c r="I22" s="529">
        <v>49.928518060000002</v>
      </c>
      <c r="J22" s="529">
        <v>20.820949410000001</v>
      </c>
      <c r="K22" s="417">
        <f t="shared" ref="K22" si="35">J22/I22</f>
        <v>0.41701516926617149</v>
      </c>
      <c r="L22" s="528">
        <v>23</v>
      </c>
      <c r="M22" s="529">
        <v>48.290396230000006</v>
      </c>
      <c r="N22" s="529">
        <v>12.588154759999997</v>
      </c>
      <c r="O22" s="417">
        <f t="shared" ref="O22" si="36">N22/M22</f>
        <v>0.26067615390945398</v>
      </c>
      <c r="P22" s="528">
        <v>15.9</v>
      </c>
      <c r="Q22" s="529">
        <v>16.919560230000002</v>
      </c>
      <c r="R22" s="529">
        <v>5.5090328</v>
      </c>
      <c r="S22" s="417">
        <f t="shared" ref="S22" si="37">R22/Q22</f>
        <v>0.32560141783306856</v>
      </c>
      <c r="T22" s="445">
        <v>0</v>
      </c>
      <c r="U22" s="296">
        <v>0</v>
      </c>
      <c r="V22" s="303">
        <v>0</v>
      </c>
      <c r="W22" s="297">
        <v>0</v>
      </c>
      <c r="X22" s="445">
        <v>0</v>
      </c>
      <c r="Y22" s="303">
        <v>0</v>
      </c>
      <c r="Z22" s="303">
        <v>0</v>
      </c>
      <c r="AA22" s="297">
        <v>0</v>
      </c>
      <c r="AB22" s="445">
        <v>0</v>
      </c>
      <c r="AC22" s="303">
        <v>0</v>
      </c>
      <c r="AD22" s="303">
        <v>0</v>
      </c>
      <c r="AE22" s="297">
        <v>0</v>
      </c>
      <c r="AF22" s="445">
        <v>0</v>
      </c>
      <c r="AG22" s="303">
        <v>0</v>
      </c>
      <c r="AH22" s="303">
        <v>0</v>
      </c>
      <c r="AI22" s="303">
        <v>0</v>
      </c>
      <c r="AJ22" s="800">
        <f t="shared" si="11"/>
        <v>0</v>
      </c>
      <c r="AK22" s="525">
        <f t="shared" si="12"/>
        <v>-0.55656643697307451</v>
      </c>
      <c r="AL22" s="688">
        <f t="shared" si="13"/>
        <v>-0.78078046682118141</v>
      </c>
      <c r="AM22" s="525">
        <f t="shared" si="14"/>
        <v>0.15689521739130433</v>
      </c>
      <c r="AN22" s="525">
        <f t="shared" si="15"/>
        <v>3.3922310808920768E-2</v>
      </c>
      <c r="AO22" s="688">
        <f t="shared" si="16"/>
        <v>0.65401123571823694</v>
      </c>
      <c r="AP22" s="525">
        <f t="shared" si="32"/>
        <v>0.44654088050314461</v>
      </c>
      <c r="AQ22" s="525">
        <f t="shared" si="4"/>
        <v>1.854116512105114</v>
      </c>
      <c r="AR22" s="688">
        <f t="shared" si="4"/>
        <v>1.2850026886752239</v>
      </c>
      <c r="AS22" s="296">
        <v>0</v>
      </c>
      <c r="AT22" s="296">
        <v>0</v>
      </c>
      <c r="AU22" s="303">
        <v>0</v>
      </c>
      <c r="AV22" s="296">
        <v>0</v>
      </c>
      <c r="AW22" s="296">
        <v>0</v>
      </c>
      <c r="AX22" s="303">
        <v>0</v>
      </c>
      <c r="AY22" s="303">
        <v>0</v>
      </c>
      <c r="AZ22" s="296">
        <v>0</v>
      </c>
      <c r="BA22" s="296">
        <v>0</v>
      </c>
      <c r="BB22" s="303">
        <v>0</v>
      </c>
      <c r="BC22" s="303">
        <v>0</v>
      </c>
      <c r="BD22" s="297">
        <v>0</v>
      </c>
      <c r="BE22" s="845">
        <v>1.4951206906758099E-3</v>
      </c>
      <c r="BF22" s="845">
        <v>1.497642394310049E-3</v>
      </c>
      <c r="BG22" s="525">
        <v>1.7295330785262884E-3</v>
      </c>
      <c r="BH22" s="525">
        <v>1.2879513558496402E-3</v>
      </c>
      <c r="BI22" s="302">
        <v>0</v>
      </c>
      <c r="BJ22" s="302">
        <v>0</v>
      </c>
      <c r="BK22" s="302">
        <v>0</v>
      </c>
      <c r="BL22" s="294">
        <v>0</v>
      </c>
    </row>
    <row r="23" spans="2:64" ht="15" thickBot="1" x14ac:dyDescent="0.4">
      <c r="B23" s="996" t="s">
        <v>167</v>
      </c>
      <c r="C23" s="997"/>
      <c r="D23" s="103">
        <f>SUM(D24:D28)</f>
        <v>24.694240000000001</v>
      </c>
      <c r="E23" s="104">
        <f>SUM(E24:E28)</f>
        <v>29.035130160000001</v>
      </c>
      <c r="F23" s="104">
        <f>SUM(F24:F28)</f>
        <v>26.196336469999999</v>
      </c>
      <c r="G23" s="526">
        <v>0.82514109212498243</v>
      </c>
      <c r="H23" s="103">
        <f>SUM(H24:H28)</f>
        <v>24.694240000000001</v>
      </c>
      <c r="I23" s="104">
        <f>SUM(I24:I28)</f>
        <v>28.163771920000002</v>
      </c>
      <c r="J23" s="104">
        <f>SUM(J24:J28)</f>
        <v>24.251272350000001</v>
      </c>
      <c r="K23" s="526">
        <v>0.82514109212498243</v>
      </c>
      <c r="L23" s="103">
        <f>SUM(L24:L28)</f>
        <v>22.943819999999999</v>
      </c>
      <c r="M23" s="104">
        <f>SUM(M24:M28)</f>
        <v>23.036256269999999</v>
      </c>
      <c r="N23" s="104">
        <f>SUM(N24:N28)</f>
        <v>18.637148060000005</v>
      </c>
      <c r="O23" s="526">
        <v>0.82514109212498243</v>
      </c>
      <c r="P23" s="103">
        <f>SUM(P24:P28)</f>
        <v>20.470330000000001</v>
      </c>
      <c r="Q23" s="104">
        <f>SUM(Q24:Q28)</f>
        <v>20.500483780000003</v>
      </c>
      <c r="R23" s="104">
        <f>SUM(R24:R28)</f>
        <v>16.294394440000001</v>
      </c>
      <c r="S23" s="526">
        <v>0.82514109212498243</v>
      </c>
      <c r="T23" s="592">
        <f>SUM(T24:T28)</f>
        <v>18.75254</v>
      </c>
      <c r="U23" s="104">
        <f>SUM(U24:U28)</f>
        <v>19.24658793</v>
      </c>
      <c r="V23" s="593">
        <f>SUM(V24:V28)</f>
        <v>15.667014420000001</v>
      </c>
      <c r="W23" s="526">
        <v>0.82514109212498243</v>
      </c>
      <c r="X23" s="592">
        <f>SUM(X24:X28)</f>
        <v>18.752540000000003</v>
      </c>
      <c r="Y23" s="593">
        <f>SUM(Y24:Y28)</f>
        <v>20.39934015</v>
      </c>
      <c r="Z23" s="593">
        <f>SUM(Z24:Z28)</f>
        <v>16.832333810000002</v>
      </c>
      <c r="AA23" s="526">
        <v>0.82514109212498243</v>
      </c>
      <c r="AB23" s="592">
        <f>SUM(AB24:AB28)</f>
        <v>18.752540000000003</v>
      </c>
      <c r="AC23" s="593">
        <f>SUM(AC24:AC28)</f>
        <v>18.775538190000002</v>
      </c>
      <c r="AD23" s="593">
        <f>SUM(X23:AC23)</f>
        <v>94.337433242124987</v>
      </c>
      <c r="AE23" s="526">
        <v>0.77207220124964093</v>
      </c>
      <c r="AF23" s="592">
        <v>18.926549999999999</v>
      </c>
      <c r="AG23" s="593">
        <v>18.964254549999996</v>
      </c>
      <c r="AH23" s="593">
        <v>15.097826769999998</v>
      </c>
      <c r="AI23" s="288">
        <v>0.79612023400097209</v>
      </c>
      <c r="AJ23" s="795">
        <f t="shared" si="11"/>
        <v>0</v>
      </c>
      <c r="AK23" s="380">
        <f t="shared" si="12"/>
        <v>3.0938975165511112E-2</v>
      </c>
      <c r="AL23" s="385">
        <f t="shared" si="13"/>
        <v>8.0204621511332688E-2</v>
      </c>
      <c r="AM23" s="380">
        <f t="shared" si="14"/>
        <v>7.6291567838311231E-2</v>
      </c>
      <c r="AN23" s="380">
        <f t="shared" si="15"/>
        <v>0.22258458969644043</v>
      </c>
      <c r="AO23" s="385">
        <f t="shared" si="16"/>
        <v>0.3012330144035994</v>
      </c>
      <c r="AP23" s="380">
        <f t="shared" si="32"/>
        <v>0.12083293234647405</v>
      </c>
      <c r="AQ23" s="380">
        <f t="shared" si="4"/>
        <v>0.1236932999831868</v>
      </c>
      <c r="AR23" s="385">
        <f t="shared" si="4"/>
        <v>0.14377666065631362</v>
      </c>
      <c r="AS23" s="380">
        <f t="shared" si="17"/>
        <v>9.1603057505809923E-2</v>
      </c>
      <c r="AT23" s="380">
        <f t="shared" si="5"/>
        <v>6.5148994437893737E-2</v>
      </c>
      <c r="AU23" s="380">
        <f t="shared" si="5"/>
        <v>4.0044644319667408E-2</v>
      </c>
      <c r="AV23" s="380">
        <f t="shared" si="20"/>
        <v>-1.8945239838445888E-16</v>
      </c>
      <c r="AW23" s="380">
        <f t="shared" si="21"/>
        <v>-5.6509289590918457E-2</v>
      </c>
      <c r="AX23" s="380">
        <f t="shared" si="22"/>
        <v>-6.9231005228026693E-2</v>
      </c>
      <c r="AY23" s="288">
        <v>0</v>
      </c>
      <c r="AZ23" s="380">
        <v>8.6484975480747822E-2</v>
      </c>
      <c r="BA23" s="380">
        <v>0.16116523531676122</v>
      </c>
      <c r="BB23" s="380">
        <v>-9.1939629779330678E-3</v>
      </c>
      <c r="BC23" s="380">
        <v>-9.9511615129630141E-3</v>
      </c>
      <c r="BD23" s="526">
        <v>-3.9857105209056366E-2</v>
      </c>
      <c r="BE23" s="846">
        <v>1.3875545139563656E-3</v>
      </c>
      <c r="BF23" s="846">
        <v>1.3898947940972066E-3</v>
      </c>
      <c r="BG23" s="380">
        <v>1.7253085059892618E-3</v>
      </c>
      <c r="BH23" s="380">
        <v>1.577159617757228E-3</v>
      </c>
      <c r="BI23" s="380">
        <v>2.6525410288095893E-3</v>
      </c>
      <c r="BJ23" s="288">
        <v>2.6525410288095893E-3</v>
      </c>
      <c r="BK23" s="106">
        <v>2.6554330507374243E-3</v>
      </c>
      <c r="BL23" s="526">
        <v>2.9056180900398228E-3</v>
      </c>
    </row>
    <row r="24" spans="2:64" x14ac:dyDescent="0.35">
      <c r="B24" s="512" t="s">
        <v>26</v>
      </c>
      <c r="C24" s="717" t="s">
        <v>115</v>
      </c>
      <c r="D24" s="520">
        <v>4.5186400000000004</v>
      </c>
      <c r="E24" s="521">
        <v>4.5508425100000007</v>
      </c>
      <c r="F24" s="521">
        <v>3.9884553499999997</v>
      </c>
      <c r="G24" s="369">
        <f t="shared" ref="G24:G25" si="38">F24/E24</f>
        <v>0.87642130907316307</v>
      </c>
      <c r="H24" s="520">
        <v>4.5186400000000004</v>
      </c>
      <c r="I24" s="521">
        <v>4.5729690500000002</v>
      </c>
      <c r="J24" s="521">
        <v>3.69634237</v>
      </c>
      <c r="K24" s="369">
        <f t="shared" ref="K24:K25" si="39">J24/I24</f>
        <v>0.80830251190963121</v>
      </c>
      <c r="L24" s="520">
        <v>4.3949199999999999</v>
      </c>
      <c r="M24" s="521">
        <v>4.4768905800000001</v>
      </c>
      <c r="N24" s="521">
        <v>3.7257530300000004</v>
      </c>
      <c r="O24" s="369">
        <f>N24/M24</f>
        <v>0.83221891699662676</v>
      </c>
      <c r="P24" s="520">
        <v>4.2099900000000003</v>
      </c>
      <c r="Q24" s="521">
        <v>4.2099900000000003</v>
      </c>
      <c r="R24" s="521">
        <v>3.8266747700000003</v>
      </c>
      <c r="S24" s="369">
        <f>R24/Q24</f>
        <v>0.90895103551314849</v>
      </c>
      <c r="T24" s="590">
        <v>4.0204000000000004</v>
      </c>
      <c r="U24" s="521">
        <v>4.0204000000000004</v>
      </c>
      <c r="V24" s="596">
        <v>3.3089189700000001</v>
      </c>
      <c r="W24" s="369">
        <f>V24/U24</f>
        <v>0.82303227788279765</v>
      </c>
      <c r="X24" s="590">
        <v>4.0204000000000004</v>
      </c>
      <c r="Y24" s="596">
        <v>4.0204000000000004</v>
      </c>
      <c r="Z24" s="596">
        <v>3.2195645900000001</v>
      </c>
      <c r="AA24" s="369">
        <f>Z24/Y24</f>
        <v>0.80080703163864286</v>
      </c>
      <c r="AB24" s="590">
        <v>4.0204000000000004</v>
      </c>
      <c r="AC24" s="596">
        <v>4.0291583900000001</v>
      </c>
      <c r="AD24" s="596">
        <v>2.9324663599999998</v>
      </c>
      <c r="AE24" s="369">
        <f>AD24/AC24</f>
        <v>0.7278111397353132</v>
      </c>
      <c r="AF24" s="590">
        <v>3.9380199999999999</v>
      </c>
      <c r="AG24" s="596">
        <v>3.9701886000000002</v>
      </c>
      <c r="AH24" s="596">
        <v>3.2004710699999999</v>
      </c>
      <c r="AI24" s="514">
        <f>AH24/AG24</f>
        <v>0.80612570143393181</v>
      </c>
      <c r="AJ24" s="799">
        <f t="shared" si="11"/>
        <v>0</v>
      </c>
      <c r="AK24" s="42">
        <f t="shared" si="12"/>
        <v>-4.8385501318884876E-3</v>
      </c>
      <c r="AL24" s="687">
        <f t="shared" si="13"/>
        <v>7.9027576658165385E-2</v>
      </c>
      <c r="AM24" s="42">
        <f t="shared" si="14"/>
        <v>2.8150683061352766E-2</v>
      </c>
      <c r="AN24" s="42">
        <f t="shared" si="15"/>
        <v>2.1460982412485081E-2</v>
      </c>
      <c r="AO24" s="687">
        <f t="shared" si="16"/>
        <v>-7.8938834010692238E-3</v>
      </c>
      <c r="AP24" s="42">
        <f t="shared" si="32"/>
        <v>4.3926470134133234E-2</v>
      </c>
      <c r="AQ24" s="42">
        <f t="shared" si="4"/>
        <v>6.339696293815418E-2</v>
      </c>
      <c r="AR24" s="687">
        <f t="shared" si="4"/>
        <v>-2.6373221155661465E-2</v>
      </c>
      <c r="AS24" s="42">
        <f t="shared" si="17"/>
        <v>4.7156999303551862E-2</v>
      </c>
      <c r="AT24" s="42">
        <f t="shared" si="5"/>
        <v>4.7156999303551862E-2</v>
      </c>
      <c r="AU24" s="42">
        <f t="shared" si="5"/>
        <v>0.15647279510141651</v>
      </c>
      <c r="AV24" s="42">
        <f t="shared" si="20"/>
        <v>0</v>
      </c>
      <c r="AW24" s="42">
        <f t="shared" si="21"/>
        <v>0</v>
      </c>
      <c r="AX24" s="42">
        <f t="shared" si="22"/>
        <v>2.7753560303631016E-2</v>
      </c>
      <c r="AY24" s="514">
        <f t="shared" ref="AY24:BA27" si="40">(X24-AB24)/AB24</f>
        <v>0</v>
      </c>
      <c r="AZ24" s="42">
        <f t="shared" si="40"/>
        <v>-2.1737517248607524E-3</v>
      </c>
      <c r="BA24" s="42">
        <f t="shared" si="40"/>
        <v>9.7903332810951746E-2</v>
      </c>
      <c r="BB24" s="42">
        <f>(AB24-AF24)/AF24</f>
        <v>2.091914210694729E-2</v>
      </c>
      <c r="BC24" s="42">
        <f t="shared" si="24"/>
        <v>1.4853145767432789E-2</v>
      </c>
      <c r="BD24" s="369">
        <f t="shared" si="24"/>
        <v>-8.3739144687847489E-2</v>
      </c>
      <c r="BE24" s="422">
        <v>2.5389966765301515E-4</v>
      </c>
      <c r="BF24" s="422">
        <v>2.5432790044963531E-4</v>
      </c>
      <c r="BG24" s="519">
        <v>3.3048519641203284E-4</v>
      </c>
      <c r="BH24" s="519">
        <v>3.4102278796310862E-4</v>
      </c>
      <c r="BI24" s="519">
        <v>5.6868434634593898E-4</v>
      </c>
      <c r="BJ24" s="519">
        <v>5.6868434634593898E-4</v>
      </c>
      <c r="BK24" s="519">
        <v>5.6930437355071583E-4</v>
      </c>
      <c r="BL24" s="513">
        <v>6.0456777124930972E-4</v>
      </c>
    </row>
    <row r="25" spans="2:64" x14ac:dyDescent="0.35">
      <c r="B25" s="512" t="s">
        <v>26</v>
      </c>
      <c r="C25" s="717" t="s">
        <v>116</v>
      </c>
      <c r="D25" s="520">
        <v>12.659109999999998</v>
      </c>
      <c r="E25" s="521">
        <v>16.728078570000001</v>
      </c>
      <c r="F25" s="521">
        <v>15.304141300000001</v>
      </c>
      <c r="G25" s="369">
        <f t="shared" si="38"/>
        <v>0.91487741619329332</v>
      </c>
      <c r="H25" s="520">
        <v>12.659109999999998</v>
      </c>
      <c r="I25" s="521">
        <v>15.942726260000001</v>
      </c>
      <c r="J25" s="521">
        <v>14.035539520000002</v>
      </c>
      <c r="K25" s="369">
        <f t="shared" si="39"/>
        <v>0.8803726094962131</v>
      </c>
      <c r="L25" s="520">
        <v>11.08709</v>
      </c>
      <c r="M25" s="521">
        <v>11.08709</v>
      </c>
      <c r="N25" s="521">
        <v>8.7242946000000003</v>
      </c>
      <c r="O25" s="369">
        <f>N25/M25</f>
        <v>0.78688768648942153</v>
      </c>
      <c r="P25" s="520">
        <v>9.1233000000000004</v>
      </c>
      <c r="Q25" s="521">
        <v>9.1233000000000004</v>
      </c>
      <c r="R25" s="521">
        <v>7.1701571900000012</v>
      </c>
      <c r="S25" s="369">
        <f>R25/Q25</f>
        <v>0.78591706838534314</v>
      </c>
      <c r="T25" s="590">
        <v>8.0551199999999987</v>
      </c>
      <c r="U25" s="521">
        <v>8.5327277099999996</v>
      </c>
      <c r="V25" s="596">
        <v>6.7889615399999999</v>
      </c>
      <c r="W25" s="369">
        <f>V25/U25</f>
        <v>0.79563789807140117</v>
      </c>
      <c r="X25" s="590">
        <v>8.0551200000000005</v>
      </c>
      <c r="Y25" s="596">
        <v>9.6994615500000005</v>
      </c>
      <c r="Z25" s="596">
        <v>7.6401977900000011</v>
      </c>
      <c r="AA25" s="369">
        <f>Z25/Y25</f>
        <v>0.78769298178206615</v>
      </c>
      <c r="AB25" s="590">
        <v>8.0551200000000005</v>
      </c>
      <c r="AC25" s="596">
        <v>8.0551200000000005</v>
      </c>
      <c r="AD25" s="596">
        <v>6.1707717799999999</v>
      </c>
      <c r="AE25" s="369">
        <f>AD25/AC25</f>
        <v>0.76606826217362367</v>
      </c>
      <c r="AF25" s="590">
        <v>8.0476200000000002</v>
      </c>
      <c r="AG25" s="596">
        <v>8.0476200000000002</v>
      </c>
      <c r="AH25" s="596">
        <v>6.4388806600000006</v>
      </c>
      <c r="AI25" s="514">
        <f>AH25/AG25</f>
        <v>0.80009750211863884</v>
      </c>
      <c r="AJ25" s="799">
        <f t="shared" si="11"/>
        <v>0</v>
      </c>
      <c r="AK25" s="42">
        <f t="shared" si="12"/>
        <v>4.9260853958863642E-2</v>
      </c>
      <c r="AL25" s="687">
        <f t="shared" si="13"/>
        <v>9.0384967260595833E-2</v>
      </c>
      <c r="AM25" s="42">
        <f t="shared" si="14"/>
        <v>0.14178833219537304</v>
      </c>
      <c r="AN25" s="42">
        <f t="shared" si="15"/>
        <v>0.43795407631759109</v>
      </c>
      <c r="AO25" s="687">
        <f t="shared" si="16"/>
        <v>0.60878789214660423</v>
      </c>
      <c r="AP25" s="42">
        <f t="shared" si="32"/>
        <v>0.21524996437692495</v>
      </c>
      <c r="AQ25" s="42">
        <f t="shared" ref="AQ25:AR27" si="41">(M25-Q25)/Q25</f>
        <v>0.21524996437692495</v>
      </c>
      <c r="AR25" s="687">
        <f t="shared" si="41"/>
        <v>0.21675081435697213</v>
      </c>
      <c r="AS25" s="42">
        <f t="shared" si="17"/>
        <v>0.13260882519441075</v>
      </c>
      <c r="AT25" s="42">
        <f t="shared" si="17"/>
        <v>6.9212602355501723E-2</v>
      </c>
      <c r="AU25" s="42">
        <f t="shared" si="17"/>
        <v>5.6149331198008426E-2</v>
      </c>
      <c r="AV25" s="42">
        <f t="shared" si="20"/>
        <v>-2.2052518639079869E-16</v>
      </c>
      <c r="AW25" s="42">
        <f t="shared" si="21"/>
        <v>-0.12028851642800738</v>
      </c>
      <c r="AX25" s="42">
        <f t="shared" si="22"/>
        <v>-0.11141547292324759</v>
      </c>
      <c r="AY25" s="514">
        <f t="shared" si="40"/>
        <v>0</v>
      </c>
      <c r="AZ25" s="42">
        <f t="shared" si="40"/>
        <v>0.20413619536394242</v>
      </c>
      <c r="BA25" s="42">
        <f t="shared" si="40"/>
        <v>0.23812677933780291</v>
      </c>
      <c r="BB25" s="42">
        <f>(AB25-AF25)/AF25</f>
        <v>9.319525524316859E-4</v>
      </c>
      <c r="BC25" s="42">
        <f t="shared" si="24"/>
        <v>9.319525524316859E-4</v>
      </c>
      <c r="BD25" s="369">
        <f t="shared" si="24"/>
        <v>-4.1639050971322186E-2</v>
      </c>
      <c r="BE25" s="843">
        <v>7.1130778769341212E-4</v>
      </c>
      <c r="BF25" s="843">
        <v>7.1250749514477406E-4</v>
      </c>
      <c r="BG25" s="42">
        <v>8.337169086781751E-4</v>
      </c>
      <c r="BH25" s="42">
        <v>7.3901676759893222E-4</v>
      </c>
      <c r="BI25" s="42">
        <v>1.1393942522978061E-3</v>
      </c>
      <c r="BJ25" s="42">
        <v>1.1393942522978061E-3</v>
      </c>
      <c r="BK25" s="42">
        <v>1.1406365151417376E-3</v>
      </c>
      <c r="BL25" s="369">
        <v>1.235476632231774E-3</v>
      </c>
    </row>
    <row r="26" spans="2:64" x14ac:dyDescent="0.35">
      <c r="B26" s="512" t="s">
        <v>20</v>
      </c>
      <c r="C26" s="717" t="s">
        <v>117</v>
      </c>
      <c r="D26" s="520">
        <v>6.5120199999999997</v>
      </c>
      <c r="E26" s="521">
        <v>6.6479749099999985</v>
      </c>
      <c r="F26" s="521">
        <v>6.1111010500000003</v>
      </c>
      <c r="G26" s="102">
        <f>F26/E26</f>
        <v>0.91924249605809683</v>
      </c>
      <c r="H26" s="520">
        <v>6.5120199999999997</v>
      </c>
      <c r="I26" s="521">
        <v>6.5353778599999997</v>
      </c>
      <c r="J26" s="521">
        <v>6.0232057699999988</v>
      </c>
      <c r="K26" s="102">
        <f>J26/I26</f>
        <v>0.92163083742490737</v>
      </c>
      <c r="L26" s="520">
        <v>6.4618099999999998</v>
      </c>
      <c r="M26" s="521">
        <v>6.4678111100000004</v>
      </c>
      <c r="N26" s="521">
        <v>5.2848614300000021</v>
      </c>
      <c r="O26" s="102">
        <f>N26/M26</f>
        <v>0.81710200562737245</v>
      </c>
      <c r="P26" s="520">
        <v>6.1370399999999998</v>
      </c>
      <c r="Q26" s="521">
        <v>6.1389180899999998</v>
      </c>
      <c r="R26" s="521">
        <v>5.2387640200000005</v>
      </c>
      <c r="S26" s="369">
        <f>R26/Q26</f>
        <v>0.85336926526739187</v>
      </c>
      <c r="T26" s="590">
        <v>5.7170199999999989</v>
      </c>
      <c r="U26" s="521">
        <v>5.7334602199999987</v>
      </c>
      <c r="V26" s="596">
        <v>5.1488946800000006</v>
      </c>
      <c r="W26" s="369">
        <f>V26/U26</f>
        <v>0.89804315063338869</v>
      </c>
      <c r="X26" s="590">
        <v>5.7170199999999998</v>
      </c>
      <c r="Y26" s="596">
        <v>5.7194785999999995</v>
      </c>
      <c r="Z26" s="596">
        <v>5.2727875099999997</v>
      </c>
      <c r="AA26" s="369">
        <f>Z26/Y26</f>
        <v>0.92190003298552425</v>
      </c>
      <c r="AB26" s="590">
        <v>5.7170199999999998</v>
      </c>
      <c r="AC26" s="596">
        <v>5.7312598000000001</v>
      </c>
      <c r="AD26" s="596">
        <v>5.2335874999999987</v>
      </c>
      <c r="AE26" s="369">
        <f>AD26/AC26</f>
        <v>0.91316528697582311</v>
      </c>
      <c r="AF26" s="590">
        <v>5.9809099999999997</v>
      </c>
      <c r="AG26" s="596">
        <v>5.9864459500000002</v>
      </c>
      <c r="AH26" s="596">
        <v>5.2790518400000011</v>
      </c>
      <c r="AI26" s="514">
        <f>AH26/AG26</f>
        <v>0.88183404378686503</v>
      </c>
      <c r="AJ26" s="799">
        <f t="shared" si="11"/>
        <v>0</v>
      </c>
      <c r="AK26" s="42">
        <f t="shared" si="12"/>
        <v>1.7228850789049691E-2</v>
      </c>
      <c r="AL26" s="687">
        <f t="shared" si="13"/>
        <v>1.4592773907506979E-2</v>
      </c>
      <c r="AM26" s="42">
        <f t="shared" si="14"/>
        <v>7.7702687018033441E-3</v>
      </c>
      <c r="AN26" s="42">
        <f t="shared" si="15"/>
        <v>1.0446617696601103E-2</v>
      </c>
      <c r="AO26" s="687">
        <f t="shared" si="16"/>
        <v>0.13970930927511499</v>
      </c>
      <c r="AP26" s="42">
        <f t="shared" si="32"/>
        <v>5.2919648560217955E-2</v>
      </c>
      <c r="AQ26" s="42">
        <f t="shared" si="41"/>
        <v>5.357507873182922E-2</v>
      </c>
      <c r="AR26" s="687">
        <f t="shared" si="41"/>
        <v>8.7992911732644816E-3</v>
      </c>
      <c r="AS26" s="42">
        <f t="shared" si="17"/>
        <v>7.3468345396727849E-2</v>
      </c>
      <c r="AT26" s="42">
        <f t="shared" si="17"/>
        <v>7.0717830845960103E-2</v>
      </c>
      <c r="AU26" s="42">
        <f t="shared" si="17"/>
        <v>1.7454103372726182E-2</v>
      </c>
      <c r="AV26" s="42">
        <f t="shared" si="20"/>
        <v>-1.5535688517796428E-16</v>
      </c>
      <c r="AW26" s="42">
        <f t="shared" si="21"/>
        <v>2.4445619920667491E-3</v>
      </c>
      <c r="AX26" s="42">
        <f t="shared" si="22"/>
        <v>-2.349664760148832E-2</v>
      </c>
      <c r="AY26" s="514">
        <f t="shared" si="40"/>
        <v>0</v>
      </c>
      <c r="AZ26" s="42">
        <f t="shared" si="40"/>
        <v>-2.0556039005596295E-3</v>
      </c>
      <c r="BA26" s="42">
        <f t="shared" si="40"/>
        <v>7.4900840006976019E-3</v>
      </c>
      <c r="BB26" s="42">
        <f>(AB26-AF26)/AF26</f>
        <v>-4.4122048317062117E-2</v>
      </c>
      <c r="BC26" s="42">
        <f t="shared" si="24"/>
        <v>-4.2627320472174331E-2</v>
      </c>
      <c r="BD26" s="369">
        <f t="shared" si="24"/>
        <v>-8.6122169999380636E-3</v>
      </c>
      <c r="BE26" s="843">
        <v>3.6590649260613534E-4</v>
      </c>
      <c r="BF26" s="843">
        <v>3.6652363859170762E-4</v>
      </c>
      <c r="BG26" s="42">
        <v>4.859093105283459E-4</v>
      </c>
      <c r="BH26" s="42">
        <v>4.9712006219518714E-4</v>
      </c>
      <c r="BI26" s="42">
        <v>8.0867072474048837E-4</v>
      </c>
      <c r="BJ26" s="42">
        <v>8.0867072474048837E-4</v>
      </c>
      <c r="BK26" s="42">
        <v>8.0955240515294825E-4</v>
      </c>
      <c r="BL26" s="369">
        <v>9.181937696463474E-4</v>
      </c>
    </row>
    <row r="27" spans="2:64" x14ac:dyDescent="0.35">
      <c r="B27" s="512" t="s">
        <v>21</v>
      </c>
      <c r="C27" s="717" t="s">
        <v>126</v>
      </c>
      <c r="D27" s="520">
        <v>1</v>
      </c>
      <c r="E27" s="521">
        <v>1</v>
      </c>
      <c r="F27" s="521">
        <v>0.74683543999999991</v>
      </c>
      <c r="G27" s="369">
        <f t="shared" ref="G27:G28" si="42">F27/E27</f>
        <v>0.74683543999999991</v>
      </c>
      <c r="H27" s="520">
        <v>1</v>
      </c>
      <c r="I27" s="521">
        <v>1</v>
      </c>
      <c r="J27" s="521">
        <v>0.49618469000000004</v>
      </c>
      <c r="K27" s="369">
        <f t="shared" ref="K27:K28" si="43">J27/I27</f>
        <v>0.49618469000000004</v>
      </c>
      <c r="L27" s="520">
        <v>1</v>
      </c>
      <c r="M27" s="521">
        <v>1</v>
      </c>
      <c r="N27" s="521">
        <v>0.90223900000000001</v>
      </c>
      <c r="O27" s="369">
        <f t="shared" ref="O27:O28" si="44">N27/M27</f>
        <v>0.90223900000000001</v>
      </c>
      <c r="P27" s="520">
        <v>1</v>
      </c>
      <c r="Q27" s="521">
        <v>1</v>
      </c>
      <c r="R27" s="521">
        <v>5.8798459999999997E-2</v>
      </c>
      <c r="S27" s="369">
        <f>R27/Q27</f>
        <v>5.8798459999999997E-2</v>
      </c>
      <c r="T27" s="590">
        <v>0.96</v>
      </c>
      <c r="U27" s="521">
        <v>0.96</v>
      </c>
      <c r="V27" s="596">
        <v>0.42023922999999996</v>
      </c>
      <c r="W27" s="369">
        <f>V27/U27</f>
        <v>0.43774919791666667</v>
      </c>
      <c r="X27" s="590">
        <v>0.96</v>
      </c>
      <c r="Y27" s="596">
        <v>0.96</v>
      </c>
      <c r="Z27" s="596">
        <v>0.69978391999999989</v>
      </c>
      <c r="AA27" s="369">
        <f>Z27/Y27</f>
        <v>0.72894158333333325</v>
      </c>
      <c r="AB27" s="590">
        <v>0.96</v>
      </c>
      <c r="AC27" s="596">
        <v>0.96</v>
      </c>
      <c r="AD27" s="596">
        <v>0.15924546000000001</v>
      </c>
      <c r="AE27" s="369">
        <f>AD27/AC27</f>
        <v>0.16588068750000001</v>
      </c>
      <c r="AF27" s="590">
        <v>0.96</v>
      </c>
      <c r="AG27" s="596">
        <v>0.96</v>
      </c>
      <c r="AH27" s="596">
        <v>0.1794232</v>
      </c>
      <c r="AI27" s="514">
        <f>AH27/AG27</f>
        <v>0.18689916666666667</v>
      </c>
      <c r="AJ27" s="799">
        <f t="shared" si="11"/>
        <v>0</v>
      </c>
      <c r="AK27" s="42">
        <f t="shared" si="12"/>
        <v>0</v>
      </c>
      <c r="AL27" s="687">
        <f t="shared" si="13"/>
        <v>0.50515615465684738</v>
      </c>
      <c r="AM27" s="42">
        <f t="shared" si="14"/>
        <v>0</v>
      </c>
      <c r="AN27" s="42">
        <f t="shared" si="15"/>
        <v>0</v>
      </c>
      <c r="AO27" s="687">
        <f t="shared" si="16"/>
        <v>-0.45005182662243592</v>
      </c>
      <c r="AP27" s="42">
        <f t="shared" si="32"/>
        <v>0</v>
      </c>
      <c r="AQ27" s="42">
        <f t="shared" si="41"/>
        <v>0</v>
      </c>
      <c r="AR27" s="687">
        <f t="shared" si="41"/>
        <v>14.344602562720182</v>
      </c>
      <c r="AS27" s="42">
        <f t="shared" si="17"/>
        <v>4.1666666666666706E-2</v>
      </c>
      <c r="AT27" s="42">
        <f t="shared" si="17"/>
        <v>4.1666666666666706E-2</v>
      </c>
      <c r="AU27" s="42">
        <f t="shared" si="17"/>
        <v>-0.86008336251710726</v>
      </c>
      <c r="AV27" s="42">
        <f t="shared" ref="AV27:AX27" si="45">(T27-X27)/X27</f>
        <v>0</v>
      </c>
      <c r="AW27" s="42">
        <f t="shared" si="45"/>
        <v>0</v>
      </c>
      <c r="AX27" s="42">
        <f t="shared" si="45"/>
        <v>-0.39947286871067283</v>
      </c>
      <c r="AY27" s="514">
        <f t="shared" si="40"/>
        <v>0</v>
      </c>
      <c r="AZ27" s="42">
        <f t="shared" si="40"/>
        <v>0</v>
      </c>
      <c r="BA27" s="42">
        <f t="shared" si="40"/>
        <v>3.3943728128889816</v>
      </c>
      <c r="BB27" s="42">
        <f>(AB27-AF27)/AF27</f>
        <v>0</v>
      </c>
      <c r="BC27" s="42">
        <f>(AC27-AG27)/AG27</f>
        <v>0</v>
      </c>
      <c r="BD27" s="369">
        <f>(AD27-AH27)/AH27</f>
        <v>-0.11245892392956985</v>
      </c>
      <c r="BE27" s="843">
        <v>5.618939938853618E-5</v>
      </c>
      <c r="BF27" s="843">
        <v>5.6284169672652669E-5</v>
      </c>
      <c r="BG27" s="42">
        <v>7.5197090370708196E-5</v>
      </c>
      <c r="BH27" s="42">
        <v>0</v>
      </c>
      <c r="BI27" s="42">
        <v>1.3579170542535603E-4</v>
      </c>
      <c r="BJ27" s="42">
        <v>1.3579170542535603E-4</v>
      </c>
      <c r="BK27" s="42">
        <v>1.3593975689202246E-4</v>
      </c>
      <c r="BL27" s="369">
        <v>1.4737991691239185E-4</v>
      </c>
    </row>
    <row r="28" spans="2:64" ht="15" thickBot="1" x14ac:dyDescent="0.4">
      <c r="B28" s="527" t="s">
        <v>386</v>
      </c>
      <c r="C28" s="720" t="s">
        <v>292</v>
      </c>
      <c r="D28" s="528">
        <v>4.47E-3</v>
      </c>
      <c r="E28" s="529">
        <v>0.10823417</v>
      </c>
      <c r="F28" s="529">
        <v>4.5803330000000003E-2</v>
      </c>
      <c r="G28" s="417">
        <f t="shared" si="42"/>
        <v>0.42318733538585829</v>
      </c>
      <c r="H28" s="528">
        <v>4.47E-3</v>
      </c>
      <c r="I28" s="529">
        <v>0.11269875</v>
      </c>
      <c r="J28" s="529">
        <v>0</v>
      </c>
      <c r="K28" s="417">
        <f t="shared" si="43"/>
        <v>0</v>
      </c>
      <c r="L28" s="528">
        <v>0</v>
      </c>
      <c r="M28" s="529">
        <v>4.4645800000000001E-3</v>
      </c>
      <c r="N28" s="529">
        <v>0</v>
      </c>
      <c r="O28" s="417">
        <f t="shared" si="44"/>
        <v>0</v>
      </c>
      <c r="P28" s="528">
        <v>0</v>
      </c>
      <c r="Q28" s="529">
        <v>2.8275690000000003E-2</v>
      </c>
      <c r="R28" s="529">
        <v>0</v>
      </c>
      <c r="S28" s="417">
        <f>R28/Q28</f>
        <v>0</v>
      </c>
      <c r="T28" s="163">
        <v>0</v>
      </c>
      <c r="U28" s="541">
        <v>0</v>
      </c>
      <c r="V28" s="164">
        <v>0</v>
      </c>
      <c r="W28" s="297">
        <v>0</v>
      </c>
      <c r="X28" s="163">
        <v>0</v>
      </c>
      <c r="Y28" s="164">
        <v>0</v>
      </c>
      <c r="Z28" s="164">
        <v>0</v>
      </c>
      <c r="AA28" s="598">
        <v>0</v>
      </c>
      <c r="AB28" s="163">
        <v>0</v>
      </c>
      <c r="AC28" s="164">
        <v>0</v>
      </c>
      <c r="AD28" s="164">
        <v>0</v>
      </c>
      <c r="AE28" s="598">
        <v>0</v>
      </c>
      <c r="AF28" s="163">
        <v>0</v>
      </c>
      <c r="AG28" s="164">
        <v>0</v>
      </c>
      <c r="AH28" s="164">
        <v>0</v>
      </c>
      <c r="AI28" s="164">
        <v>0</v>
      </c>
      <c r="AJ28" s="850">
        <f t="shared" si="11"/>
        <v>0</v>
      </c>
      <c r="AK28" s="289">
        <f t="shared" si="12"/>
        <v>-3.9615168757417413E-2</v>
      </c>
      <c r="AL28" s="164">
        <v>0</v>
      </c>
      <c r="AM28" s="289">
        <v>0</v>
      </c>
      <c r="AN28" s="289">
        <f t="shared" si="15"/>
        <v>24.242855990933077</v>
      </c>
      <c r="AO28" s="839">
        <v>0</v>
      </c>
      <c r="AP28" s="296">
        <v>0</v>
      </c>
      <c r="AQ28" s="296">
        <v>0</v>
      </c>
      <c r="AR28" s="303">
        <v>0</v>
      </c>
      <c r="AS28" s="296">
        <v>0</v>
      </c>
      <c r="AT28" s="296">
        <v>0</v>
      </c>
      <c r="AU28" s="303">
        <v>0</v>
      </c>
      <c r="AV28" s="296">
        <v>0</v>
      </c>
      <c r="AW28" s="296">
        <v>0</v>
      </c>
      <c r="AX28" s="303">
        <v>0</v>
      </c>
      <c r="AY28" s="303">
        <v>0</v>
      </c>
      <c r="AZ28" s="541">
        <v>0</v>
      </c>
      <c r="BA28" s="296">
        <v>0</v>
      </c>
      <c r="BB28" s="303">
        <v>0</v>
      </c>
      <c r="BC28" s="303">
        <v>0</v>
      </c>
      <c r="BD28" s="297">
        <v>0</v>
      </c>
      <c r="BE28" s="847">
        <v>2.5116661526675672E-7</v>
      </c>
      <c r="BF28" s="847">
        <v>2.5159023843675746E-7</v>
      </c>
      <c r="BG28" s="289">
        <v>7.5197090370708196E-5</v>
      </c>
      <c r="BH28" s="289">
        <v>0</v>
      </c>
      <c r="BI28" s="289">
        <v>1.3579170542535603E-4</v>
      </c>
      <c r="BJ28" s="289">
        <v>1.3579170542535603E-4</v>
      </c>
      <c r="BK28" s="289">
        <v>1.3593975689202246E-4</v>
      </c>
      <c r="BL28" s="417">
        <v>1.4737991691239185E-4</v>
      </c>
    </row>
    <row r="29" spans="2:64" x14ac:dyDescent="0.35">
      <c r="B29" s="714" t="s">
        <v>367</v>
      </c>
      <c r="AC29" s="41"/>
      <c r="AD29" s="41"/>
      <c r="BJ29" s="40"/>
    </row>
    <row r="30" spans="2:64" x14ac:dyDescent="0.35">
      <c r="B30" s="714" t="s">
        <v>366</v>
      </c>
      <c r="D30" s="41"/>
      <c r="E30" s="41"/>
      <c r="F30" s="41"/>
      <c r="H30" s="41"/>
      <c r="I30" s="41"/>
      <c r="J30" s="41"/>
      <c r="L30" s="41"/>
      <c r="M30" s="41"/>
      <c r="N30" s="41"/>
      <c r="P30" s="41"/>
      <c r="Q30" s="41"/>
      <c r="R30" s="41"/>
      <c r="T30" s="41"/>
      <c r="U30" s="41"/>
      <c r="V30" s="41"/>
      <c r="X30" s="41"/>
      <c r="Y30" s="41"/>
      <c r="Z30" s="41"/>
    </row>
    <row r="31" spans="2:64" x14ac:dyDescent="0.35">
      <c r="D31" s="41"/>
      <c r="E31" s="41"/>
      <c r="F31" s="41"/>
      <c r="H31" s="41"/>
      <c r="I31" s="41"/>
      <c r="J31" s="41"/>
      <c r="L31" s="41"/>
      <c r="M31" s="41"/>
      <c r="N31" s="41"/>
      <c r="P31" s="41"/>
      <c r="Q31" s="41"/>
      <c r="R31" s="41"/>
      <c r="T31" s="41"/>
      <c r="U31" s="41"/>
      <c r="V31" s="41"/>
      <c r="X31" s="41"/>
      <c r="Y31" s="41"/>
      <c r="Z31" s="41"/>
    </row>
    <row r="32" spans="2:64" x14ac:dyDescent="0.35">
      <c r="B32" s="1" t="s">
        <v>158</v>
      </c>
      <c r="D32" s="41"/>
      <c r="E32" s="41"/>
      <c r="F32" s="41"/>
      <c r="H32" s="41"/>
      <c r="I32" s="41"/>
      <c r="J32" s="41"/>
      <c r="L32" s="41"/>
      <c r="M32" s="41"/>
      <c r="N32" s="41"/>
      <c r="P32" s="41"/>
      <c r="Q32" s="41"/>
      <c r="R32" s="41"/>
      <c r="T32" s="41"/>
      <c r="U32" s="41"/>
      <c r="V32" s="41"/>
      <c r="X32" s="41"/>
      <c r="Y32" s="41"/>
      <c r="Z32" s="41"/>
    </row>
    <row r="33" spans="2:67" ht="15" thickBot="1" x14ac:dyDescent="0.4">
      <c r="B33" s="5" t="s">
        <v>138</v>
      </c>
      <c r="D33" s="41"/>
      <c r="E33" s="41"/>
      <c r="F33" s="41"/>
      <c r="H33" s="41"/>
      <c r="I33" s="41"/>
      <c r="J33" s="41"/>
      <c r="L33" s="41"/>
      <c r="M33" s="41"/>
      <c r="N33" s="41"/>
      <c r="P33" s="41"/>
      <c r="Q33" s="41"/>
      <c r="R33" s="41"/>
      <c r="T33" s="41"/>
      <c r="U33" s="41"/>
      <c r="V33" s="41"/>
      <c r="X33" s="41"/>
      <c r="Y33" s="41"/>
      <c r="Z33" s="41"/>
    </row>
    <row r="34" spans="2:67" ht="21" customHeight="1" x14ac:dyDescent="0.35">
      <c r="B34" s="992" t="s">
        <v>124</v>
      </c>
      <c r="C34" s="993"/>
      <c r="D34" s="973" t="s">
        <v>422</v>
      </c>
      <c r="E34" s="974"/>
      <c r="F34" s="974"/>
      <c r="G34" s="975"/>
      <c r="H34" s="973">
        <v>2023</v>
      </c>
      <c r="I34" s="974"/>
      <c r="J34" s="974"/>
      <c r="K34" s="975"/>
      <c r="L34" s="973">
        <v>2022</v>
      </c>
      <c r="M34" s="974"/>
      <c r="N34" s="974"/>
      <c r="O34" s="975"/>
      <c r="P34" s="973">
        <v>2021</v>
      </c>
      <c r="Q34" s="974"/>
      <c r="R34" s="974"/>
      <c r="S34" s="975"/>
      <c r="T34" s="973">
        <v>2020</v>
      </c>
      <c r="U34" s="974"/>
      <c r="V34" s="974"/>
      <c r="W34" s="975"/>
      <c r="X34" s="973">
        <v>2019</v>
      </c>
      <c r="Y34" s="974"/>
      <c r="Z34" s="974"/>
      <c r="AA34" s="975"/>
      <c r="AB34" s="973">
        <v>2018</v>
      </c>
      <c r="AC34" s="974"/>
      <c r="AD34" s="974"/>
      <c r="AE34" s="975"/>
      <c r="AF34" s="973">
        <v>2017</v>
      </c>
      <c r="AG34" s="974"/>
      <c r="AH34" s="974"/>
      <c r="AI34" s="975"/>
      <c r="AJ34" s="983" t="s">
        <v>212</v>
      </c>
      <c r="AK34" s="984"/>
      <c r="AL34" s="984"/>
      <c r="AM34" s="984"/>
      <c r="AN34" s="984"/>
      <c r="AO34" s="984"/>
      <c r="AP34" s="984"/>
      <c r="AQ34" s="984"/>
      <c r="AR34" s="984"/>
      <c r="AS34" s="984"/>
      <c r="AT34" s="984"/>
      <c r="AU34" s="984"/>
      <c r="AV34" s="984"/>
      <c r="AW34" s="984"/>
      <c r="AX34" s="984"/>
      <c r="AY34" s="984"/>
      <c r="AZ34" s="984"/>
      <c r="BA34" s="984"/>
      <c r="BB34" s="984"/>
      <c r="BC34" s="984"/>
      <c r="BD34" s="985"/>
    </row>
    <row r="35" spans="2:67" ht="36.4" customHeight="1" x14ac:dyDescent="0.35">
      <c r="B35" s="994" t="s">
        <v>166</v>
      </c>
      <c r="C35" s="995"/>
      <c r="D35" s="976" t="s">
        <v>107</v>
      </c>
      <c r="E35" s="970" t="s">
        <v>108</v>
      </c>
      <c r="F35" s="977" t="s">
        <v>50</v>
      </c>
      <c r="G35" s="978" t="s">
        <v>150</v>
      </c>
      <c r="H35" s="976" t="s">
        <v>121</v>
      </c>
      <c r="I35" s="970" t="s">
        <v>122</v>
      </c>
      <c r="J35" s="977" t="s">
        <v>53</v>
      </c>
      <c r="K35" s="978" t="s">
        <v>151</v>
      </c>
      <c r="L35" s="976" t="s">
        <v>144</v>
      </c>
      <c r="M35" s="970" t="s">
        <v>145</v>
      </c>
      <c r="N35" s="977" t="s">
        <v>56</v>
      </c>
      <c r="O35" s="978" t="s">
        <v>152</v>
      </c>
      <c r="P35" s="976" t="s">
        <v>190</v>
      </c>
      <c r="Q35" s="970" t="s">
        <v>191</v>
      </c>
      <c r="R35" s="977" t="s">
        <v>183</v>
      </c>
      <c r="S35" s="978" t="s">
        <v>184</v>
      </c>
      <c r="T35" s="976" t="s">
        <v>284</v>
      </c>
      <c r="U35" s="970" t="s">
        <v>285</v>
      </c>
      <c r="V35" s="977" t="s">
        <v>236</v>
      </c>
      <c r="W35" s="978" t="s">
        <v>286</v>
      </c>
      <c r="X35" s="976" t="s">
        <v>306</v>
      </c>
      <c r="Y35" s="970" t="s">
        <v>307</v>
      </c>
      <c r="Z35" s="977" t="s">
        <v>295</v>
      </c>
      <c r="AA35" s="978" t="s">
        <v>308</v>
      </c>
      <c r="AB35" s="976" t="s">
        <v>401</v>
      </c>
      <c r="AC35" s="970" t="s">
        <v>402</v>
      </c>
      <c r="AD35" s="977" t="s">
        <v>394</v>
      </c>
      <c r="AE35" s="981" t="s">
        <v>403</v>
      </c>
      <c r="AF35" s="976" t="s">
        <v>498</v>
      </c>
      <c r="AG35" s="970" t="s">
        <v>499</v>
      </c>
      <c r="AH35" s="977" t="s">
        <v>425</v>
      </c>
      <c r="AI35" s="981" t="s">
        <v>426</v>
      </c>
      <c r="AJ35" s="913" t="s">
        <v>427</v>
      </c>
      <c r="AK35" s="914" t="s">
        <v>428</v>
      </c>
      <c r="AL35" s="966" t="s">
        <v>429</v>
      </c>
      <c r="AM35" s="970" t="s">
        <v>430</v>
      </c>
      <c r="AN35" s="914" t="s">
        <v>431</v>
      </c>
      <c r="AO35" s="966" t="s">
        <v>432</v>
      </c>
      <c r="AP35" s="970" t="s">
        <v>433</v>
      </c>
      <c r="AQ35" s="914" t="s">
        <v>434</v>
      </c>
      <c r="AR35" s="966" t="s">
        <v>435</v>
      </c>
      <c r="AS35" s="970" t="s">
        <v>436</v>
      </c>
      <c r="AT35" s="914" t="s">
        <v>437</v>
      </c>
      <c r="AU35" s="966" t="s">
        <v>438</v>
      </c>
      <c r="AV35" s="970" t="s">
        <v>500</v>
      </c>
      <c r="AW35" s="914" t="s">
        <v>501</v>
      </c>
      <c r="AX35" s="966" t="s">
        <v>502</v>
      </c>
      <c r="AY35" s="914" t="s">
        <v>442</v>
      </c>
      <c r="AZ35" s="914" t="s">
        <v>503</v>
      </c>
      <c r="BA35" s="914" t="s">
        <v>444</v>
      </c>
      <c r="BB35" s="914" t="s">
        <v>445</v>
      </c>
      <c r="BC35" s="914" t="s">
        <v>446</v>
      </c>
      <c r="BD35" s="968" t="s">
        <v>447</v>
      </c>
    </row>
    <row r="36" spans="2:67" ht="19.5" customHeight="1" thickBot="1" x14ac:dyDescent="0.4">
      <c r="B36" s="97" t="s">
        <v>92</v>
      </c>
      <c r="C36" s="98" t="s">
        <v>10</v>
      </c>
      <c r="D36" s="903"/>
      <c r="E36" s="905"/>
      <c r="F36" s="934"/>
      <c r="G36" s="979"/>
      <c r="H36" s="903"/>
      <c r="I36" s="905"/>
      <c r="J36" s="934"/>
      <c r="K36" s="979"/>
      <c r="L36" s="903"/>
      <c r="M36" s="905"/>
      <c r="N36" s="934"/>
      <c r="O36" s="979"/>
      <c r="P36" s="903"/>
      <c r="Q36" s="905"/>
      <c r="R36" s="934"/>
      <c r="S36" s="979"/>
      <c r="T36" s="903"/>
      <c r="U36" s="905"/>
      <c r="V36" s="934"/>
      <c r="W36" s="979"/>
      <c r="X36" s="903"/>
      <c r="Y36" s="905"/>
      <c r="Z36" s="934"/>
      <c r="AA36" s="979"/>
      <c r="AB36" s="903"/>
      <c r="AC36" s="905"/>
      <c r="AD36" s="934"/>
      <c r="AE36" s="934"/>
      <c r="AF36" s="903"/>
      <c r="AG36" s="905"/>
      <c r="AH36" s="934"/>
      <c r="AI36" s="934"/>
      <c r="AJ36" s="982"/>
      <c r="AK36" s="965"/>
      <c r="AL36" s="967"/>
      <c r="AM36" s="965"/>
      <c r="AN36" s="965"/>
      <c r="AO36" s="967"/>
      <c r="AP36" s="965"/>
      <c r="AQ36" s="965"/>
      <c r="AR36" s="967"/>
      <c r="AS36" s="965"/>
      <c r="AT36" s="965"/>
      <c r="AU36" s="967"/>
      <c r="AV36" s="965"/>
      <c r="AW36" s="965"/>
      <c r="AX36" s="967"/>
      <c r="AY36" s="965"/>
      <c r="AZ36" s="965"/>
      <c r="BA36" s="965"/>
      <c r="BB36" s="965"/>
      <c r="BC36" s="965"/>
      <c r="BD36" s="969"/>
    </row>
    <row r="37" spans="2:67" ht="15.75" customHeight="1" thickBot="1" x14ac:dyDescent="0.4">
      <c r="B37" s="990" t="s">
        <v>227</v>
      </c>
      <c r="C37" s="991"/>
      <c r="D37" s="103">
        <f>D38+D140</f>
        <v>2027.8662000000002</v>
      </c>
      <c r="E37" s="104">
        <f>E38+E140</f>
        <v>2428.59043006</v>
      </c>
      <c r="F37" s="593">
        <f>F38+F140</f>
        <v>1924.04514832</v>
      </c>
      <c r="G37" s="526">
        <f>F37/E37</f>
        <v>0.79224768594367934</v>
      </c>
      <c r="H37" s="103">
        <f>H38+H140</f>
        <v>2025.8262000000002</v>
      </c>
      <c r="I37" s="104">
        <f>I38+I140</f>
        <v>2418.7130161099999</v>
      </c>
      <c r="J37" s="593">
        <f>J38+J140</f>
        <v>1917.7672412700001</v>
      </c>
      <c r="K37" s="526">
        <f>J37/I37</f>
        <v>0.79288746887149619</v>
      </c>
      <c r="L37" s="103">
        <f>L38+L140</f>
        <v>2030.69481</v>
      </c>
      <c r="M37" s="104">
        <f>M38+M140</f>
        <v>2358.4996418700007</v>
      </c>
      <c r="N37" s="593">
        <f>N38+N140</f>
        <v>1779.8265537500004</v>
      </c>
      <c r="O37" s="526">
        <f>N37/M37</f>
        <v>0.75464355480623113</v>
      </c>
      <c r="P37" s="103">
        <f>P38+P140</f>
        <v>1812.9737600000003</v>
      </c>
      <c r="Q37" s="104">
        <f>Q38+Q140</f>
        <v>1892.7235980000003</v>
      </c>
      <c r="R37" s="593">
        <f>R38+R140</f>
        <v>1522.15887527</v>
      </c>
      <c r="S37" s="526">
        <f>R37/Q37</f>
        <v>0.80421614486047088</v>
      </c>
      <c r="T37" s="103">
        <f>T38+T140</f>
        <v>1333.6940899999997</v>
      </c>
      <c r="U37" s="104">
        <f>U38+U140</f>
        <v>1663.86304088</v>
      </c>
      <c r="V37" s="104">
        <f>V38+V140</f>
        <v>1430.8928817599997</v>
      </c>
      <c r="W37" s="381">
        <f>V37/U37</f>
        <v>0.85998237030568048</v>
      </c>
      <c r="X37" s="103">
        <f>X38+X140</f>
        <v>1333.6940899999997</v>
      </c>
      <c r="Y37" s="104">
        <f>Y38+Y140</f>
        <v>1471.6160682299999</v>
      </c>
      <c r="Z37" s="104">
        <f>Z38+Z140</f>
        <v>1319.9601188199997</v>
      </c>
      <c r="AA37" s="381">
        <f>Z37/Y37</f>
        <v>0.89694598157493222</v>
      </c>
      <c r="AB37" s="103">
        <f>AB38+AB140</f>
        <v>1335.5696599999997</v>
      </c>
      <c r="AC37" s="104">
        <f>AC38+AC140</f>
        <v>1453.6014313199998</v>
      </c>
      <c r="AD37" s="104">
        <f>AD38+AD140</f>
        <v>1243.8926402300001</v>
      </c>
      <c r="AE37" s="381">
        <f>AD37/AC37</f>
        <v>0.85573157361329411</v>
      </c>
      <c r="AF37" s="103">
        <f>AF38+AF140</f>
        <v>1273.6175399999997</v>
      </c>
      <c r="AG37" s="104">
        <f>AG38+AG140</f>
        <v>1407.7798906599999</v>
      </c>
      <c r="AH37" s="104">
        <f>AH38+AH140</f>
        <v>1267.35485412</v>
      </c>
      <c r="AI37" s="381">
        <f>AH37/AG37</f>
        <v>0.9002507157037416</v>
      </c>
      <c r="AJ37" s="795">
        <f>(D37-H37)/H37</f>
        <v>1.0069965528138414E-3</v>
      </c>
      <c r="AK37" s="288">
        <f>(E37-I37)/I37</f>
        <v>4.0837477965392924E-3</v>
      </c>
      <c r="AL37" s="288">
        <f>(F37-J37)/J37</f>
        <v>3.2735500507571663E-3</v>
      </c>
      <c r="AM37" s="380">
        <f>(H37-L37)/L37</f>
        <v>-2.3975094514570422E-3</v>
      </c>
      <c r="AN37" s="288">
        <f>(I37-M37)/M37</f>
        <v>2.5530372432983454E-2</v>
      </c>
      <c r="AO37" s="288">
        <f>(J37-N37)/N37</f>
        <v>7.7502320228544752E-2</v>
      </c>
      <c r="AP37" s="380">
        <f>(L37-P37)/P37</f>
        <v>0.12009056876807726</v>
      </c>
      <c r="AQ37" s="288">
        <f t="shared" ref="AQ37:AR38" si="46">(M37-Q37)/Q37</f>
        <v>0.24608772478040417</v>
      </c>
      <c r="AR37" s="288">
        <f t="shared" si="46"/>
        <v>0.16927778214629233</v>
      </c>
      <c r="AS37" s="288">
        <f>(P37-T37)/T37</f>
        <v>0.35936252068118613</v>
      </c>
      <c r="AT37" s="288">
        <f>(Q37-U37)/U37</f>
        <v>0.13754771366215232</v>
      </c>
      <c r="AU37" s="288">
        <f>(R37-V37)/V37</f>
        <v>6.3782547717857824E-2</v>
      </c>
      <c r="AV37" s="288">
        <f>(T37-X37)/X37</f>
        <v>0</v>
      </c>
      <c r="AW37" s="380">
        <f>(U37-Y37)/Y37</f>
        <v>0.13063663600875666</v>
      </c>
      <c r="AX37" s="385">
        <f>(V37-Z37)/Z37</f>
        <v>8.4042511101903722E-2</v>
      </c>
      <c r="AY37" s="288">
        <f t="shared" ref="AY37:BA38" si="47">(X37-AB37)/AB37</f>
        <v>-1.4043221077663036E-3</v>
      </c>
      <c r="AZ37" s="380">
        <f t="shared" si="47"/>
        <v>1.2393106199435382E-2</v>
      </c>
      <c r="BA37" s="385">
        <f t="shared" si="47"/>
        <v>6.1152768438226687E-2</v>
      </c>
      <c r="BB37" s="288">
        <f t="shared" ref="BB37:BD38" si="48">(AB37-AF37)/AF37</f>
        <v>4.8642640395797264E-2</v>
      </c>
      <c r="BC37" s="380">
        <f t="shared" si="48"/>
        <v>3.2548796132126724E-2</v>
      </c>
      <c r="BD37" s="381">
        <f t="shared" si="48"/>
        <v>-1.8512742357617861E-2</v>
      </c>
    </row>
    <row r="38" spans="2:67" ht="15.75" customHeight="1" thickBot="1" x14ac:dyDescent="0.4">
      <c r="B38" s="988" t="s">
        <v>368</v>
      </c>
      <c r="C38" s="989"/>
      <c r="D38" s="103">
        <f>D39+D50+D94+D105+D109+D120+D125+D136</f>
        <v>2003.1719600000001</v>
      </c>
      <c r="E38" s="104">
        <f>E39+E50+E94+E105+E109+E120+E125+E136</f>
        <v>2399.5552999000001</v>
      </c>
      <c r="F38" s="593">
        <f>F39+F50+F94+F105+F109+F120+F125+F136</f>
        <v>1897.8488118499999</v>
      </c>
      <c r="G38" s="526">
        <f>F38/E38</f>
        <v>0.79091688861227394</v>
      </c>
      <c r="H38" s="103">
        <f>H39+H50+H94+H105+H109+H120+H125+H136</f>
        <v>2001.1319600000002</v>
      </c>
      <c r="I38" s="104">
        <f>I39+I50+I94+I105+I109+I120+I125+I136</f>
        <v>2390.5492441900001</v>
      </c>
      <c r="J38" s="593">
        <f>J39+J50+J94+J105+J109+J120+J125+J136</f>
        <v>1893.5159689200002</v>
      </c>
      <c r="K38" s="526">
        <f>J38/I38</f>
        <v>0.7920840675095937</v>
      </c>
      <c r="L38" s="103">
        <v>2007.75099</v>
      </c>
      <c r="M38" s="104">
        <v>2335.4633856000005</v>
      </c>
      <c r="N38" s="593">
        <v>1761.1894056900003</v>
      </c>
      <c r="O38" s="526">
        <f>N38/M38</f>
        <v>0.75410705068173689</v>
      </c>
      <c r="P38" s="103">
        <f>P39+P50+P94+P109+P120+P55+P66+P69+P80+P83+P125+P136</f>
        <v>1792.5034300000002</v>
      </c>
      <c r="Q38" s="104">
        <f>Q39+Q50+Q94+Q109+Q120+Q55+Q66+Q69+Q80+Q83+Q125+Q136</f>
        <v>1872.2231142200003</v>
      </c>
      <c r="R38" s="593">
        <f>R39+R50+R94+R109+R120+R55+R66+R69+R80+R83+R125+R136</f>
        <v>1505.86448083</v>
      </c>
      <c r="S38" s="526">
        <f>R38/Q38</f>
        <v>0.80431892406016392</v>
      </c>
      <c r="T38" s="103">
        <f>T39+T50+T94+T109+T120+T55+T66+T69+T80+T83+T125+T136</f>
        <v>1314.9415499999998</v>
      </c>
      <c r="U38" s="104">
        <f>U39+U50+U94+U109+U120+U55+U66+U69+U80+U83+U125+U136</f>
        <v>1644.6164529499999</v>
      </c>
      <c r="V38" s="104">
        <f>V39+V50+V94+V109+V120+V55+V66+V69+V80+V83+V125+V136</f>
        <v>1415.2258673399997</v>
      </c>
      <c r="W38" s="381">
        <f>V38/U38</f>
        <v>0.86052031450948019</v>
      </c>
      <c r="X38" s="103">
        <f>X39+X94+X109+X55+X69+X83+X125</f>
        <v>1314.9415499999998</v>
      </c>
      <c r="Y38" s="104">
        <f>Y39+Y94+Y109+Y55+Y69+Y83+Y125</f>
        <v>1451.2167280799999</v>
      </c>
      <c r="Z38" s="104">
        <f>Z39+Z94+Z109+Z55+Z69+Z83+Z125</f>
        <v>1303.1277850099998</v>
      </c>
      <c r="AA38" s="381">
        <f>Z38/Y38</f>
        <v>0.89795532245143983</v>
      </c>
      <c r="AB38" s="103">
        <f>AB39+AB94+AB109+AB55+AB69+AB83+AB125</f>
        <v>1316.8171199999997</v>
      </c>
      <c r="AC38" s="104">
        <f>AC39+AC94+AC109+AC55+AC69+AC83+AC125</f>
        <v>1434.8258931299999</v>
      </c>
      <c r="AD38" s="104">
        <f>AD39+AD94+AD109+AD55+AD69+AD83+AD125</f>
        <v>1229.39656913</v>
      </c>
      <c r="AE38" s="381">
        <f>AD38/AC38</f>
        <v>0.85682630555832362</v>
      </c>
      <c r="AF38" s="103">
        <f>AF39+AF94+AF109+AF55+AF69+AF83+AF125</f>
        <v>1254.6909899999998</v>
      </c>
      <c r="AG38" s="104">
        <f>AG39+AG94+AG109+AG55+AG69+AG83+AG125</f>
        <v>1388.8156361099998</v>
      </c>
      <c r="AH38" s="104">
        <f>AH39+AH94+AH109+AH55+AH69+AH83+AH125</f>
        <v>1252.25702735</v>
      </c>
      <c r="AI38" s="381">
        <f>AH38/AG38</f>
        <v>0.90167261570981927</v>
      </c>
      <c r="AJ38" s="795">
        <f t="shared" ref="AJ38:AJ101" si="49">(D38-H38)/H38</f>
        <v>1.0194230269551857E-3</v>
      </c>
      <c r="AK38" s="288">
        <f t="shared" ref="AK38:AK101" si="50">(E38-I38)/I38</f>
        <v>3.7673583725114246E-3</v>
      </c>
      <c r="AL38" s="288">
        <f t="shared" ref="AL38:AL101" si="51">(F38-J38)/J38</f>
        <v>2.2882526480466148E-3</v>
      </c>
      <c r="AM38" s="380">
        <f t="shared" ref="AM38:AM101" si="52">(H38-L38)/L38</f>
        <v>-3.2967385064020509E-3</v>
      </c>
      <c r="AN38" s="288">
        <f t="shared" ref="AN38:AN101" si="53">(I38-M38)/M38</f>
        <v>2.3586693300202417E-2</v>
      </c>
      <c r="AO38" s="288">
        <f t="shared" ref="AO38:AO101" si="54">(J38-N38)/N38</f>
        <v>7.5134771309935802E-2</v>
      </c>
      <c r="AP38" s="380">
        <f>(L38-P38)/P38</f>
        <v>0.1200820910005175</v>
      </c>
      <c r="AQ38" s="288">
        <f t="shared" si="46"/>
        <v>0.24742792024175703</v>
      </c>
      <c r="AR38" s="288">
        <f t="shared" si="46"/>
        <v>0.16955372021210743</v>
      </c>
      <c r="AS38" s="288">
        <f t="shared" ref="AS38:AS102" si="55">(P38-T38)/T38</f>
        <v>0.36318107067192495</v>
      </c>
      <c r="AT38" s="288">
        <f t="shared" ref="AT38:AT102" si="56">(Q38-U38)/U38</f>
        <v>0.13839498009504597</v>
      </c>
      <c r="AU38" s="288">
        <f t="shared" ref="AU38:AU102" si="57">(R38-V38)/V38</f>
        <v>6.4045334092402484E-2</v>
      </c>
      <c r="AV38" s="288">
        <f t="shared" ref="AV38:AV49" si="58">(T38-X38)/X38</f>
        <v>0</v>
      </c>
      <c r="AW38" s="380">
        <f t="shared" ref="AW38:AX119" si="59">(U38-Y38)/Y38</f>
        <v>0.13326729297413295</v>
      </c>
      <c r="AX38" s="385">
        <f t="shared" si="59"/>
        <v>8.6022325377046349E-2</v>
      </c>
      <c r="AY38" s="288">
        <f t="shared" si="47"/>
        <v>-1.4243207895109425E-3</v>
      </c>
      <c r="AZ38" s="380">
        <f t="shared" si="47"/>
        <v>1.1423570642598472E-2</v>
      </c>
      <c r="BA38" s="385">
        <f t="shared" si="47"/>
        <v>5.9973500602963907E-2</v>
      </c>
      <c r="BB38" s="288">
        <f t="shared" si="48"/>
        <v>4.9515084188179181E-2</v>
      </c>
      <c r="BC38" s="380">
        <f t="shared" si="48"/>
        <v>3.3129132351125079E-2</v>
      </c>
      <c r="BD38" s="381">
        <f t="shared" si="48"/>
        <v>-1.8255404218714487E-2</v>
      </c>
    </row>
    <row r="39" spans="2:67" x14ac:dyDescent="0.35">
      <c r="B39" s="109" t="s">
        <v>2</v>
      </c>
      <c r="C39" s="110" t="s">
        <v>371</v>
      </c>
      <c r="D39" s="816">
        <f>D46+D49</f>
        <v>1060.0962900000002</v>
      </c>
      <c r="E39" s="817">
        <f>E46+E49</f>
        <v>1272.5394959800001</v>
      </c>
      <c r="F39" s="793">
        <f>F46+F49</f>
        <v>1083.6627404200001</v>
      </c>
      <c r="G39" s="366">
        <f t="shared" ref="G39:G45" si="60">F39/E39</f>
        <v>0.85157493645056304</v>
      </c>
      <c r="H39" s="816">
        <f>H46+H49</f>
        <v>1060.0962900000002</v>
      </c>
      <c r="I39" s="817">
        <f>I46+I49</f>
        <v>1195.2170642399999</v>
      </c>
      <c r="J39" s="793">
        <f>J46+J49</f>
        <v>1064.0251328300001</v>
      </c>
      <c r="K39" s="366">
        <f t="shared" ref="K39:K45" si="61">J39/I39</f>
        <v>0.89023589493894939</v>
      </c>
      <c r="L39" s="816">
        <f>L46+L49</f>
        <v>1041.8489299999999</v>
      </c>
      <c r="M39" s="817">
        <f>M46+M49</f>
        <v>1161.6657792400001</v>
      </c>
      <c r="N39" s="793">
        <f>N46+N49</f>
        <v>967.50269723000008</v>
      </c>
      <c r="O39" s="366">
        <f t="shared" ref="O39:O45" si="62">N39/M39</f>
        <v>0.83285805136049729</v>
      </c>
      <c r="P39" s="446">
        <f>P46+P49</f>
        <v>756.90064000000007</v>
      </c>
      <c r="Q39" s="452">
        <f>Q46+Q49</f>
        <v>856.18285242000002</v>
      </c>
      <c r="R39" s="631">
        <f>R46+R49</f>
        <v>759.40625910999984</v>
      </c>
      <c r="S39" s="366">
        <f t="shared" ref="S39:S45" si="63">R39/Q39</f>
        <v>0.88696737731144548</v>
      </c>
      <c r="T39" s="446">
        <f>T46+T49</f>
        <v>628.39371999999992</v>
      </c>
      <c r="U39" s="452">
        <f>U46+U49</f>
        <v>744.96893207999995</v>
      </c>
      <c r="V39" s="452">
        <f>V46+V49</f>
        <v>707.65563043999998</v>
      </c>
      <c r="W39" s="382">
        <f t="shared" ref="W39:W45" si="64">V39/U39</f>
        <v>0.94991294262994441</v>
      </c>
      <c r="X39" s="446">
        <f>X46+X49</f>
        <v>628.39371999999992</v>
      </c>
      <c r="Y39" s="452">
        <f>Y46+Y49</f>
        <v>704.46964680999997</v>
      </c>
      <c r="Z39" s="452">
        <f>Z46+Z49</f>
        <v>675.52641767</v>
      </c>
      <c r="AA39" s="382">
        <f t="shared" ref="AA39:AA49" si="65">Z39/Y39</f>
        <v>0.95891486699098882</v>
      </c>
      <c r="AB39" s="446">
        <f>AB46+AB49</f>
        <v>628.39371999999992</v>
      </c>
      <c r="AC39" s="452">
        <f>AC46+AC49</f>
        <v>718.39371999999992</v>
      </c>
      <c r="AD39" s="452">
        <f>AD46+AD49</f>
        <v>645.14038993999998</v>
      </c>
      <c r="AE39" s="382">
        <f t="shared" ref="AE39:AE49" si="66">AD39/AC39</f>
        <v>0.89803177836799586</v>
      </c>
      <c r="AF39" s="446">
        <f>AF46+AF49</f>
        <v>621.94198999999992</v>
      </c>
      <c r="AG39" s="452">
        <f>AG46+AG49</f>
        <v>709.79235774999995</v>
      </c>
      <c r="AH39" s="452">
        <f>AH46+AH49</f>
        <v>675.66135959999997</v>
      </c>
      <c r="AI39" s="382">
        <f t="shared" ref="AI39:AI49" si="67">AH39/AG39</f>
        <v>0.95191410871456372</v>
      </c>
      <c r="AJ39" s="851">
        <f t="shared" si="49"/>
        <v>0</v>
      </c>
      <c r="AK39" s="377">
        <f t="shared" si="50"/>
        <v>6.4693212683645071E-2</v>
      </c>
      <c r="AL39" s="377">
        <f t="shared" si="51"/>
        <v>1.8455962161128318E-2</v>
      </c>
      <c r="AM39" s="458">
        <f t="shared" si="52"/>
        <v>1.7514401056207163E-2</v>
      </c>
      <c r="AN39" s="377">
        <f t="shared" si="53"/>
        <v>2.8882046453972441E-2</v>
      </c>
      <c r="AO39" s="377">
        <f t="shared" si="54"/>
        <v>9.9764513190865198E-2</v>
      </c>
      <c r="AP39" s="458">
        <v>0.10978793915720497</v>
      </c>
      <c r="AQ39" s="377">
        <v>0.11685196528185447</v>
      </c>
      <c r="AR39" s="377">
        <v>9.8521359825838359E-2</v>
      </c>
      <c r="AS39" s="377">
        <f t="shared" si="55"/>
        <v>0.20450064332278842</v>
      </c>
      <c r="AT39" s="377">
        <f t="shared" si="56"/>
        <v>0.14928665552465906</v>
      </c>
      <c r="AU39" s="377">
        <f t="shared" si="57"/>
        <v>7.3129678397136189E-2</v>
      </c>
      <c r="AV39" s="377">
        <f t="shared" si="58"/>
        <v>0</v>
      </c>
      <c r="AW39" s="458">
        <f t="shared" si="59"/>
        <v>5.7489042222599679E-2</v>
      </c>
      <c r="AX39" s="386">
        <f t="shared" si="59"/>
        <v>4.7561741376183096E-2</v>
      </c>
      <c r="AY39" s="377">
        <f t="shared" ref="AY39:BA45" si="68">(X39-AB39)/AB39</f>
        <v>0</v>
      </c>
      <c r="AZ39" s="458">
        <f t="shared" si="68"/>
        <v>-1.9382231222733887E-2</v>
      </c>
      <c r="BA39" s="386">
        <f t="shared" si="68"/>
        <v>4.7099868809680347E-2</v>
      </c>
      <c r="BB39" s="377">
        <f t="shared" ref="BB39:BB99" si="69">(AB39-AF39)/AF39</f>
        <v>1.0373523742945864E-2</v>
      </c>
      <c r="BC39" s="458">
        <f t="shared" ref="BC39:BD45" si="70">(AC39-AG39)/AG39</f>
        <v>1.2118138714913441E-2</v>
      </c>
      <c r="BD39" s="382">
        <f t="shared" si="70"/>
        <v>-4.5171992191574771E-2</v>
      </c>
      <c r="BK39" s="96"/>
      <c r="BL39" s="96"/>
      <c r="BM39" s="721"/>
      <c r="BN39" s="721"/>
      <c r="BO39" s="721"/>
    </row>
    <row r="40" spans="2:67" x14ac:dyDescent="0.35">
      <c r="B40" s="81"/>
      <c r="C40" s="84" t="s">
        <v>57</v>
      </c>
      <c r="D40" s="447">
        <v>506.19627000000003</v>
      </c>
      <c r="E40" s="453">
        <v>506.19627000000003</v>
      </c>
      <c r="F40" s="632">
        <v>496.31225840000002</v>
      </c>
      <c r="G40" s="504">
        <f t="shared" si="60"/>
        <v>0.9804739541047981</v>
      </c>
      <c r="H40" s="447">
        <v>506.19627000000003</v>
      </c>
      <c r="I40" s="453">
        <v>506.19627000000003</v>
      </c>
      <c r="J40" s="632">
        <v>451.81117814000004</v>
      </c>
      <c r="K40" s="504">
        <f t="shared" si="61"/>
        <v>0.89256125522220864</v>
      </c>
      <c r="L40" s="447">
        <v>504.18986000000001</v>
      </c>
      <c r="M40" s="453">
        <v>504.18986000000001</v>
      </c>
      <c r="N40" s="632">
        <v>435.23113691000009</v>
      </c>
      <c r="O40" s="504">
        <f t="shared" si="62"/>
        <v>0.86322865935859971</v>
      </c>
      <c r="P40" s="447">
        <v>353.02593999999999</v>
      </c>
      <c r="Q40" s="453">
        <v>353.02593999999999</v>
      </c>
      <c r="R40" s="632">
        <v>348.22821457999999</v>
      </c>
      <c r="S40" s="504">
        <f t="shared" si="63"/>
        <v>0.986409708533033</v>
      </c>
      <c r="T40" s="447">
        <v>344.75668999999999</v>
      </c>
      <c r="U40" s="453">
        <v>345.52870999999999</v>
      </c>
      <c r="V40" s="453">
        <v>341.47731733999996</v>
      </c>
      <c r="W40" s="85">
        <f t="shared" si="64"/>
        <v>0.98827480165106962</v>
      </c>
      <c r="X40" s="447">
        <v>344.75668999999999</v>
      </c>
      <c r="Y40" s="453">
        <v>344.76628514999999</v>
      </c>
      <c r="Z40" s="453">
        <v>335.46976149</v>
      </c>
      <c r="AA40" s="85">
        <f t="shared" si="65"/>
        <v>0.97303528778646298</v>
      </c>
      <c r="AB40" s="447">
        <v>344.75668999999999</v>
      </c>
      <c r="AC40" s="453">
        <v>344.75668999999999</v>
      </c>
      <c r="AD40" s="453">
        <v>324.26150979999994</v>
      </c>
      <c r="AE40" s="85">
        <f t="shared" si="66"/>
        <v>0.94055175492025966</v>
      </c>
      <c r="AF40" s="447">
        <v>330.02587999999997</v>
      </c>
      <c r="AG40" s="453">
        <v>330.02587999999997</v>
      </c>
      <c r="AH40" s="453">
        <v>317.45605655000003</v>
      </c>
      <c r="AI40" s="85">
        <f t="shared" si="67"/>
        <v>0.96191261288357155</v>
      </c>
      <c r="AJ40" s="802">
        <f t="shared" si="49"/>
        <v>0</v>
      </c>
      <c r="AK40" s="254">
        <f t="shared" si="50"/>
        <v>0</v>
      </c>
      <c r="AL40" s="254">
        <f t="shared" si="51"/>
        <v>9.8494863370137103E-2</v>
      </c>
      <c r="AM40" s="403">
        <f t="shared" si="52"/>
        <v>3.979473129427904E-3</v>
      </c>
      <c r="AN40" s="254">
        <f t="shared" si="53"/>
        <v>3.979473129427904E-3</v>
      </c>
      <c r="AO40" s="254">
        <f t="shared" si="54"/>
        <v>3.8094795670440461E-2</v>
      </c>
      <c r="AP40" s="403">
        <v>0.15433353698274466</v>
      </c>
      <c r="AQ40" s="254">
        <v>0.15022701003286631</v>
      </c>
      <c r="AR40" s="254">
        <v>3.4053584135571448E-2</v>
      </c>
      <c r="AS40" s="254">
        <f t="shared" si="55"/>
        <v>2.3985756447539856E-2</v>
      </c>
      <c r="AT40" s="254">
        <f t="shared" si="56"/>
        <v>2.1697849651914604E-2</v>
      </c>
      <c r="AU40" s="254">
        <f t="shared" si="57"/>
        <v>1.9769679850443297E-2</v>
      </c>
      <c r="AV40" s="254">
        <f t="shared" si="58"/>
        <v>0</v>
      </c>
      <c r="AW40" s="403">
        <f t="shared" si="59"/>
        <v>2.2114251968352659E-3</v>
      </c>
      <c r="AX40" s="95">
        <f t="shared" si="59"/>
        <v>1.7907890783709395E-2</v>
      </c>
      <c r="AY40" s="254">
        <f t="shared" si="68"/>
        <v>0</v>
      </c>
      <c r="AZ40" s="403">
        <f t="shared" si="68"/>
        <v>2.7831657160867731E-5</v>
      </c>
      <c r="BA40" s="95">
        <f t="shared" si="68"/>
        <v>3.4565470619418108E-2</v>
      </c>
      <c r="BB40" s="254">
        <f t="shared" si="69"/>
        <v>4.4635317690842974E-2</v>
      </c>
      <c r="BC40" s="403">
        <f t="shared" si="70"/>
        <v>4.4635317690842974E-2</v>
      </c>
      <c r="BD40" s="85">
        <f t="shared" si="70"/>
        <v>2.1437465468320781E-2</v>
      </c>
      <c r="BK40" s="96"/>
      <c r="BL40" s="96"/>
      <c r="BM40" s="96"/>
    </row>
    <row r="41" spans="2:67" x14ac:dyDescent="0.35">
      <c r="B41" s="81"/>
      <c r="C41" s="84" t="s">
        <v>58</v>
      </c>
      <c r="D41" s="447">
        <v>231.57839000000001</v>
      </c>
      <c r="E41" s="453">
        <v>243.03972949000001</v>
      </c>
      <c r="F41" s="632">
        <v>245.06257420999998</v>
      </c>
      <c r="G41" s="504">
        <f t="shared" si="60"/>
        <v>1.0083231030755537</v>
      </c>
      <c r="H41" s="447">
        <v>231.57839000000001</v>
      </c>
      <c r="I41" s="453">
        <v>242.09500679999999</v>
      </c>
      <c r="J41" s="632">
        <v>258.06855537000001</v>
      </c>
      <c r="K41" s="504">
        <f t="shared" si="61"/>
        <v>1.065980495761303</v>
      </c>
      <c r="L41" s="447">
        <v>218.76801</v>
      </c>
      <c r="M41" s="453">
        <v>214.48779450999999</v>
      </c>
      <c r="N41" s="632">
        <v>210.05483785000004</v>
      </c>
      <c r="O41" s="504">
        <f t="shared" si="62"/>
        <v>0.97933235935346774</v>
      </c>
      <c r="P41" s="447">
        <v>133.41200000000001</v>
      </c>
      <c r="Q41" s="453">
        <v>164.78230450999999</v>
      </c>
      <c r="R41" s="632">
        <v>144.78066107999993</v>
      </c>
      <c r="S41" s="504">
        <f t="shared" si="63"/>
        <v>0.87861777094647786</v>
      </c>
      <c r="T41" s="447">
        <v>110.54946</v>
      </c>
      <c r="U41" s="453">
        <v>150.99407815999999</v>
      </c>
      <c r="V41" s="453">
        <v>135.91787153000004</v>
      </c>
      <c r="W41" s="85">
        <f t="shared" si="64"/>
        <v>0.90015365626442301</v>
      </c>
      <c r="X41" s="447">
        <v>110.54946</v>
      </c>
      <c r="Y41" s="453">
        <v>146.62538681000001</v>
      </c>
      <c r="Z41" s="453">
        <v>142.56802676999999</v>
      </c>
      <c r="AA41" s="85">
        <f t="shared" si="65"/>
        <v>0.9723283932730038</v>
      </c>
      <c r="AB41" s="447">
        <v>110.54946</v>
      </c>
      <c r="AC41" s="453">
        <v>155.54946000000001</v>
      </c>
      <c r="AD41" s="453">
        <v>142.02170731000007</v>
      </c>
      <c r="AE41" s="85">
        <f t="shared" si="66"/>
        <v>0.91303246767941248</v>
      </c>
      <c r="AF41" s="447">
        <v>110.34959000000001</v>
      </c>
      <c r="AG41" s="453">
        <v>165.34959000000001</v>
      </c>
      <c r="AH41" s="453">
        <v>146.16449628999996</v>
      </c>
      <c r="AI41" s="85">
        <f t="shared" si="67"/>
        <v>0.88397253534163556</v>
      </c>
      <c r="AJ41" s="802">
        <f t="shared" si="49"/>
        <v>0</v>
      </c>
      <c r="AK41" s="254">
        <f t="shared" si="50"/>
        <v>3.9022807718643963E-3</v>
      </c>
      <c r="AL41" s="254">
        <f t="shared" si="51"/>
        <v>-5.0397388172119612E-2</v>
      </c>
      <c r="AM41" s="403">
        <f t="shared" si="52"/>
        <v>5.8556916068304543E-2</v>
      </c>
      <c r="AN41" s="254">
        <f t="shared" si="53"/>
        <v>0.12871227639348443</v>
      </c>
      <c r="AO41" s="254">
        <f t="shared" si="54"/>
        <v>0.22857706116860074</v>
      </c>
      <c r="AP41" s="403">
        <v>0.18343706420982098</v>
      </c>
      <c r="AQ41" s="254">
        <v>-7.1518219776740555E-3</v>
      </c>
      <c r="AR41" s="254">
        <v>0.17100306032503709</v>
      </c>
      <c r="AS41" s="254">
        <f t="shared" si="55"/>
        <v>0.20680824673408635</v>
      </c>
      <c r="AT41" s="254">
        <f t="shared" si="56"/>
        <v>9.1316338481760781E-2</v>
      </c>
      <c r="AU41" s="254">
        <f t="shared" si="57"/>
        <v>6.5206947770982987E-2</v>
      </c>
      <c r="AV41" s="254">
        <f t="shared" si="58"/>
        <v>0</v>
      </c>
      <c r="AW41" s="403">
        <f t="shared" si="59"/>
        <v>2.9794917817751516E-2</v>
      </c>
      <c r="AX41" s="95">
        <f t="shared" si="59"/>
        <v>-4.6645488407638616E-2</v>
      </c>
      <c r="AY41" s="254">
        <f t="shared" si="68"/>
        <v>0</v>
      </c>
      <c r="AZ41" s="403">
        <f t="shared" si="68"/>
        <v>-5.7371290070695205E-2</v>
      </c>
      <c r="BA41" s="95">
        <f t="shared" si="68"/>
        <v>3.8467320971394469E-3</v>
      </c>
      <c r="BB41" s="254">
        <f t="shared" si="69"/>
        <v>1.8112437028537213E-3</v>
      </c>
      <c r="BC41" s="403">
        <f t="shared" si="70"/>
        <v>-5.9269152103733645E-2</v>
      </c>
      <c r="BD41" s="85">
        <f t="shared" si="70"/>
        <v>-2.8343332923888211E-2</v>
      </c>
      <c r="BK41" s="96"/>
      <c r="BL41" s="96"/>
      <c r="BM41" s="96"/>
    </row>
    <row r="42" spans="2:67" x14ac:dyDescent="0.35">
      <c r="B42" s="81"/>
      <c r="C42" s="84" t="s">
        <v>59</v>
      </c>
      <c r="D42" s="447">
        <v>1.44618</v>
      </c>
      <c r="E42" s="453">
        <v>1.44618</v>
      </c>
      <c r="F42" s="632">
        <v>1.56316787</v>
      </c>
      <c r="G42" s="504">
        <f t="shared" si="60"/>
        <v>1.080894404569279</v>
      </c>
      <c r="H42" s="447">
        <v>1.44618</v>
      </c>
      <c r="I42" s="453">
        <v>1.44618</v>
      </c>
      <c r="J42" s="632">
        <v>1.92045694</v>
      </c>
      <c r="K42" s="504">
        <f t="shared" si="61"/>
        <v>1.3279515274723754</v>
      </c>
      <c r="L42" s="447">
        <v>1.44618</v>
      </c>
      <c r="M42" s="453">
        <v>1.44618</v>
      </c>
      <c r="N42" s="632">
        <v>4.7947202500000001</v>
      </c>
      <c r="O42" s="504">
        <f t="shared" si="62"/>
        <v>3.3154380851622895</v>
      </c>
      <c r="P42" s="447">
        <v>0.97</v>
      </c>
      <c r="Q42" s="453">
        <v>0.97</v>
      </c>
      <c r="R42" s="632">
        <v>0.82653071</v>
      </c>
      <c r="S42" s="504">
        <f t="shared" si="63"/>
        <v>0.85209351546391754</v>
      </c>
      <c r="T42" s="447">
        <v>0.95</v>
      </c>
      <c r="U42" s="453">
        <v>0.95</v>
      </c>
      <c r="V42" s="453">
        <v>0.93349635000000009</v>
      </c>
      <c r="W42" s="85">
        <f t="shared" si="64"/>
        <v>0.98262773684210536</v>
      </c>
      <c r="X42" s="447">
        <v>0.95</v>
      </c>
      <c r="Y42" s="453">
        <v>0.95</v>
      </c>
      <c r="Z42" s="453">
        <v>0.72831055</v>
      </c>
      <c r="AA42" s="85">
        <f t="shared" si="65"/>
        <v>0.76664268421052639</v>
      </c>
      <c r="AB42" s="447">
        <v>0.95</v>
      </c>
      <c r="AC42" s="453">
        <v>0.95</v>
      </c>
      <c r="AD42" s="453">
        <v>1.6907336100000001</v>
      </c>
      <c r="AE42" s="85">
        <f t="shared" si="66"/>
        <v>1.7797195894736844</v>
      </c>
      <c r="AF42" s="447">
        <v>1.4</v>
      </c>
      <c r="AG42" s="453">
        <v>1.369</v>
      </c>
      <c r="AH42" s="453">
        <v>1.04020522</v>
      </c>
      <c r="AI42" s="85">
        <f t="shared" si="67"/>
        <v>0.75982850255661072</v>
      </c>
      <c r="AJ42" s="802">
        <f t="shared" si="49"/>
        <v>0</v>
      </c>
      <c r="AK42" s="254">
        <f t="shared" si="50"/>
        <v>0</v>
      </c>
      <c r="AL42" s="254">
        <f t="shared" si="51"/>
        <v>-0.18604378080978998</v>
      </c>
      <c r="AM42" s="403">
        <f t="shared" si="52"/>
        <v>0</v>
      </c>
      <c r="AN42" s="254">
        <f t="shared" si="53"/>
        <v>0</v>
      </c>
      <c r="AO42" s="254">
        <f t="shared" si="54"/>
        <v>-0.59946423568716023</v>
      </c>
      <c r="AP42" s="403">
        <v>0</v>
      </c>
      <c r="AQ42" s="254">
        <v>-0.11993501279504509</v>
      </c>
      <c r="AR42" s="254">
        <v>3.7890890923201024</v>
      </c>
      <c r="AS42" s="254">
        <f t="shared" si="55"/>
        <v>2.1052631578947389E-2</v>
      </c>
      <c r="AT42" s="254">
        <f t="shared" si="56"/>
        <v>2.1052631578947389E-2</v>
      </c>
      <c r="AU42" s="254">
        <f t="shared" si="57"/>
        <v>-0.11458602917943929</v>
      </c>
      <c r="AV42" s="254">
        <f t="shared" si="58"/>
        <v>0</v>
      </c>
      <c r="AW42" s="403">
        <f t="shared" si="59"/>
        <v>0</v>
      </c>
      <c r="AX42" s="95">
        <f t="shared" si="59"/>
        <v>0.2817284467456912</v>
      </c>
      <c r="AY42" s="254">
        <f t="shared" si="68"/>
        <v>0</v>
      </c>
      <c r="AZ42" s="403">
        <f t="shared" si="68"/>
        <v>0</v>
      </c>
      <c r="BA42" s="95">
        <f t="shared" si="68"/>
        <v>-0.56923400251089828</v>
      </c>
      <c r="BB42" s="254">
        <f t="shared" si="69"/>
        <v>-0.3214285714285714</v>
      </c>
      <c r="BC42" s="403">
        <f t="shared" si="70"/>
        <v>-0.30606281957633313</v>
      </c>
      <c r="BD42" s="85">
        <f t="shared" si="70"/>
        <v>0.62538466207658527</v>
      </c>
    </row>
    <row r="43" spans="2:67" x14ac:dyDescent="0.35">
      <c r="B43" s="81"/>
      <c r="C43" s="84" t="s">
        <v>60</v>
      </c>
      <c r="D43" s="447">
        <v>11.29223</v>
      </c>
      <c r="E43" s="453">
        <v>11.442126</v>
      </c>
      <c r="F43" s="632">
        <v>8.7364156199999989</v>
      </c>
      <c r="G43" s="504">
        <f t="shared" si="60"/>
        <v>0.76353080013277241</v>
      </c>
      <c r="H43" s="447">
        <v>11.29223</v>
      </c>
      <c r="I43" s="453">
        <v>11.29223</v>
      </c>
      <c r="J43" s="632">
        <v>9.9775282000000001</v>
      </c>
      <c r="K43" s="504">
        <f t="shared" si="61"/>
        <v>0.88357465265939505</v>
      </c>
      <c r="L43" s="447">
        <v>10.662409999999999</v>
      </c>
      <c r="M43" s="453">
        <v>10.62549497</v>
      </c>
      <c r="N43" s="632">
        <v>8.4182951700000022</v>
      </c>
      <c r="O43" s="504">
        <f t="shared" si="62"/>
        <v>0.79227322527262956</v>
      </c>
      <c r="P43" s="447">
        <v>9.5951400000000007</v>
      </c>
      <c r="Q43" s="453">
        <v>9.5951400000000007</v>
      </c>
      <c r="R43" s="632">
        <v>8.2524464500000008</v>
      </c>
      <c r="S43" s="504">
        <f t="shared" si="63"/>
        <v>0.86006524657274419</v>
      </c>
      <c r="T43" s="447">
        <v>7.6314000000000002</v>
      </c>
      <c r="U43" s="453">
        <v>6.2354000000000003</v>
      </c>
      <c r="V43" s="453">
        <v>7.9151534400000001</v>
      </c>
      <c r="W43" s="85">
        <f t="shared" si="64"/>
        <v>1.2693898450781025</v>
      </c>
      <c r="X43" s="447">
        <v>7.6314000000000002</v>
      </c>
      <c r="Y43" s="453">
        <v>7.6218048499999993</v>
      </c>
      <c r="Z43" s="453">
        <v>8.3433992099999994</v>
      </c>
      <c r="AA43" s="85">
        <f t="shared" si="65"/>
        <v>1.0946749981403683</v>
      </c>
      <c r="AB43" s="447">
        <v>7.6314000000000002</v>
      </c>
      <c r="AC43" s="453">
        <v>7.6314000000000002</v>
      </c>
      <c r="AD43" s="453">
        <v>8.1816806300000007</v>
      </c>
      <c r="AE43" s="85">
        <f t="shared" si="66"/>
        <v>1.0721074285190135</v>
      </c>
      <c r="AF43" s="447">
        <v>5.6389300000000002</v>
      </c>
      <c r="AG43" s="453">
        <v>5.6699299999999999</v>
      </c>
      <c r="AH43" s="453">
        <v>6.8124344200000007</v>
      </c>
      <c r="AI43" s="85">
        <f t="shared" si="67"/>
        <v>1.2015023853910014</v>
      </c>
      <c r="AJ43" s="802">
        <f t="shared" si="49"/>
        <v>0</v>
      </c>
      <c r="AK43" s="254">
        <f t="shared" si="50"/>
        <v>1.3274260265687116E-2</v>
      </c>
      <c r="AL43" s="254">
        <f t="shared" si="51"/>
        <v>-0.12439078648757927</v>
      </c>
      <c r="AM43" s="403">
        <f t="shared" si="52"/>
        <v>5.90691973015482E-2</v>
      </c>
      <c r="AN43" s="254">
        <f t="shared" si="53"/>
        <v>6.2748609065503128E-2</v>
      </c>
      <c r="AO43" s="254">
        <f t="shared" si="54"/>
        <v>0.18521957219516189</v>
      </c>
      <c r="AP43" s="403">
        <v>-7.4415747019972878E-3</v>
      </c>
      <c r="AQ43" s="254">
        <v>-1.087797642042942E-2</v>
      </c>
      <c r="AR43" s="254">
        <v>-4.7140815243980859E-2</v>
      </c>
      <c r="AS43" s="254">
        <f t="shared" si="55"/>
        <v>0.25732368896925867</v>
      </c>
      <c r="AT43" s="254">
        <f t="shared" si="56"/>
        <v>0.53881707669115053</v>
      </c>
      <c r="AU43" s="254">
        <f t="shared" si="57"/>
        <v>4.2613578189837423E-2</v>
      </c>
      <c r="AV43" s="254">
        <f t="shared" si="58"/>
        <v>0</v>
      </c>
      <c r="AW43" s="403">
        <f t="shared" si="59"/>
        <v>-0.18189980946573292</v>
      </c>
      <c r="AX43" s="95">
        <f t="shared" si="59"/>
        <v>-5.1327493653512878E-2</v>
      </c>
      <c r="AY43" s="254">
        <f t="shared" si="68"/>
        <v>0</v>
      </c>
      <c r="AZ43" s="403">
        <f t="shared" si="68"/>
        <v>-1.2573249993449282E-3</v>
      </c>
      <c r="BA43" s="95">
        <f t="shared" si="68"/>
        <v>1.9765936524950706E-2</v>
      </c>
      <c r="BB43" s="254">
        <f t="shared" si="69"/>
        <v>0.35334185740911839</v>
      </c>
      <c r="BC43" s="403">
        <f t="shared" si="70"/>
        <v>0.34594254250052475</v>
      </c>
      <c r="BD43" s="85">
        <f t="shared" si="70"/>
        <v>0.20099220419357811</v>
      </c>
    </row>
    <row r="44" spans="2:67" x14ac:dyDescent="0.35">
      <c r="B44" s="81"/>
      <c r="C44" s="84" t="s">
        <v>61</v>
      </c>
      <c r="D44" s="447">
        <v>305.36916000000002</v>
      </c>
      <c r="E44" s="453">
        <v>506.20113049000003</v>
      </c>
      <c r="F44" s="632">
        <v>328.68740883000004</v>
      </c>
      <c r="G44" s="504">
        <f t="shared" si="60"/>
        <v>0.64932175973576423</v>
      </c>
      <c r="H44" s="447">
        <v>305.36916000000002</v>
      </c>
      <c r="I44" s="453">
        <v>428.07331743999998</v>
      </c>
      <c r="J44" s="632">
        <v>337.68741810000006</v>
      </c>
      <c r="K44" s="504">
        <f t="shared" si="61"/>
        <v>0.78885416199137737</v>
      </c>
      <c r="L44" s="447">
        <v>302.06840999999997</v>
      </c>
      <c r="M44" s="453">
        <v>426.20238976000007</v>
      </c>
      <c r="N44" s="632">
        <v>272.16883664000005</v>
      </c>
      <c r="O44" s="504">
        <f t="shared" si="62"/>
        <v>0.63859059258973594</v>
      </c>
      <c r="P44" s="447">
        <v>256.03971000000001</v>
      </c>
      <c r="Q44" s="453">
        <v>323.95161790999998</v>
      </c>
      <c r="R44" s="632">
        <v>255.28662045999991</v>
      </c>
      <c r="S44" s="504">
        <f t="shared" si="63"/>
        <v>0.78803934398291375</v>
      </c>
      <c r="T44" s="447">
        <v>153.58617000000001</v>
      </c>
      <c r="U44" s="453">
        <v>230.34074391999999</v>
      </c>
      <c r="V44" s="453">
        <v>218.63777672999998</v>
      </c>
      <c r="W44" s="85">
        <f t="shared" si="64"/>
        <v>0.94919280457796651</v>
      </c>
      <c r="X44" s="447">
        <v>153.58617000000001</v>
      </c>
      <c r="Y44" s="453">
        <v>193.58617000000001</v>
      </c>
      <c r="Z44" s="453">
        <v>185.82059228</v>
      </c>
      <c r="AA44" s="85">
        <f t="shared" si="65"/>
        <v>0.95988567923008128</v>
      </c>
      <c r="AB44" s="447">
        <v>153.58617000000001</v>
      </c>
      <c r="AC44" s="453">
        <v>198.58617000000001</v>
      </c>
      <c r="AD44" s="453">
        <v>166.48414134000001</v>
      </c>
      <c r="AE44" s="85">
        <f t="shared" si="66"/>
        <v>0.83834710815964675</v>
      </c>
      <c r="AF44" s="447">
        <v>163.07758999999999</v>
      </c>
      <c r="AG44" s="453">
        <v>191.07758999999999</v>
      </c>
      <c r="AH44" s="453">
        <v>188.36948374000002</v>
      </c>
      <c r="AI44" s="85">
        <f t="shared" si="67"/>
        <v>0.98582719061926638</v>
      </c>
      <c r="AJ44" s="802">
        <f t="shared" si="49"/>
        <v>0</v>
      </c>
      <c r="AK44" s="254">
        <f t="shared" si="50"/>
        <v>0.18251035480843925</v>
      </c>
      <c r="AL44" s="254">
        <f t="shared" si="51"/>
        <v>-2.6651893993085731E-2</v>
      </c>
      <c r="AM44" s="403">
        <f t="shared" si="52"/>
        <v>1.0927160506456306E-2</v>
      </c>
      <c r="AN44" s="254">
        <f t="shared" si="53"/>
        <v>4.3897634667263404E-3</v>
      </c>
      <c r="AO44" s="254">
        <f t="shared" si="54"/>
        <v>0.24072771250685829</v>
      </c>
      <c r="AP44" s="403">
        <v>5.8848586608949843E-3</v>
      </c>
      <c r="AQ44" s="254">
        <v>0.15591850856181949</v>
      </c>
      <c r="AR44" s="254">
        <v>1.3353880486321051E-2</v>
      </c>
      <c r="AS44" s="254">
        <f t="shared" si="55"/>
        <v>0.66707529720937764</v>
      </c>
      <c r="AT44" s="254">
        <f t="shared" si="56"/>
        <v>0.40640171772004058</v>
      </c>
      <c r="AU44" s="254">
        <f t="shared" si="57"/>
        <v>0.16762356568992326</v>
      </c>
      <c r="AV44" s="254">
        <f t="shared" si="58"/>
        <v>0</v>
      </c>
      <c r="AW44" s="403">
        <f t="shared" si="59"/>
        <v>0.18986156872673282</v>
      </c>
      <c r="AX44" s="95">
        <f t="shared" si="59"/>
        <v>0.17660682299704478</v>
      </c>
      <c r="AY44" s="254">
        <f t="shared" si="68"/>
        <v>0</v>
      </c>
      <c r="AZ44" s="403">
        <f t="shared" si="68"/>
        <v>-2.5177986966564689E-2</v>
      </c>
      <c r="BA44" s="95">
        <f t="shared" si="68"/>
        <v>0.11614590305337481</v>
      </c>
      <c r="BB44" s="254">
        <f t="shared" si="69"/>
        <v>-5.8201865749916822E-2</v>
      </c>
      <c r="BC44" s="403">
        <f t="shared" si="70"/>
        <v>3.9295973954873643E-2</v>
      </c>
      <c r="BD44" s="85">
        <f t="shared" si="70"/>
        <v>-0.11618305664736867</v>
      </c>
    </row>
    <row r="45" spans="2:67" x14ac:dyDescent="0.35">
      <c r="B45" s="81"/>
      <c r="C45" s="84" t="s">
        <v>62</v>
      </c>
      <c r="D45" s="447">
        <v>3.8857900000000001</v>
      </c>
      <c r="E45" s="453">
        <v>3.8857900000000001</v>
      </c>
      <c r="F45" s="632">
        <v>3.1259029599999999</v>
      </c>
      <c r="G45" s="504">
        <f t="shared" si="60"/>
        <v>0.80444464574771146</v>
      </c>
      <c r="H45" s="447">
        <v>3.8857900000000001</v>
      </c>
      <c r="I45" s="453">
        <v>5.7857900000000004</v>
      </c>
      <c r="J45" s="632">
        <v>4.4326789</v>
      </c>
      <c r="K45" s="504">
        <f t="shared" si="61"/>
        <v>0.76613200617374633</v>
      </c>
      <c r="L45" s="447">
        <v>4.3857900000000001</v>
      </c>
      <c r="M45" s="453">
        <v>4.3857900000000001</v>
      </c>
      <c r="N45" s="632">
        <v>1.9021356899999999</v>
      </c>
      <c r="O45" s="504">
        <f t="shared" si="62"/>
        <v>0.43370423344482978</v>
      </c>
      <c r="P45" s="447">
        <v>3.7278500000000001</v>
      </c>
      <c r="Q45" s="453">
        <v>3.7278500000000001</v>
      </c>
      <c r="R45" s="632">
        <v>1.9477977200000003</v>
      </c>
      <c r="S45" s="504">
        <f t="shared" si="63"/>
        <v>0.52249895247931122</v>
      </c>
      <c r="T45" s="447">
        <v>0.8</v>
      </c>
      <c r="U45" s="453">
        <v>0.8</v>
      </c>
      <c r="V45" s="453">
        <v>2.6981169399999998</v>
      </c>
      <c r="W45" s="85">
        <f t="shared" si="64"/>
        <v>3.3726461749999994</v>
      </c>
      <c r="X45" s="447">
        <v>0.8</v>
      </c>
      <c r="Y45" s="453">
        <v>0.8</v>
      </c>
      <c r="Z45" s="453">
        <v>1.8133991299999999</v>
      </c>
      <c r="AA45" s="85">
        <f t="shared" si="65"/>
        <v>2.2667489124999998</v>
      </c>
      <c r="AB45" s="447">
        <v>0.8</v>
      </c>
      <c r="AC45" s="453">
        <v>0.8</v>
      </c>
      <c r="AD45" s="453">
        <v>2.2559421800000004</v>
      </c>
      <c r="AE45" s="85">
        <f t="shared" si="66"/>
        <v>2.8199277250000003</v>
      </c>
      <c r="AF45" s="447">
        <v>1.3</v>
      </c>
      <c r="AG45" s="453">
        <v>1.3</v>
      </c>
      <c r="AH45" s="453">
        <v>0.98105264000000003</v>
      </c>
      <c r="AI45" s="85">
        <f t="shared" si="67"/>
        <v>0.7546558769230769</v>
      </c>
      <c r="AJ45" s="802">
        <f t="shared" si="49"/>
        <v>0</v>
      </c>
      <c r="AK45" s="254">
        <f t="shared" si="50"/>
        <v>-0.32839076426901082</v>
      </c>
      <c r="AL45" s="254">
        <f t="shared" si="51"/>
        <v>-0.29480500832126599</v>
      </c>
      <c r="AM45" s="403">
        <f t="shared" si="52"/>
        <v>-0.11400454650131447</v>
      </c>
      <c r="AN45" s="254">
        <f t="shared" si="53"/>
        <v>0.31921273020368057</v>
      </c>
      <c r="AO45" s="254">
        <f t="shared" si="54"/>
        <v>1.3303694490901437</v>
      </c>
      <c r="AP45" s="403">
        <v>1.3870298835588529E-2</v>
      </c>
      <c r="AQ45" s="254">
        <v>1.3870298835588529E-2</v>
      </c>
      <c r="AR45" s="254">
        <v>-2.3442901452826605E-2</v>
      </c>
      <c r="AS45" s="254">
        <f t="shared" si="55"/>
        <v>3.6598125000000001</v>
      </c>
      <c r="AT45" s="254">
        <f t="shared" si="56"/>
        <v>3.6598125000000001</v>
      </c>
      <c r="AU45" s="254">
        <f t="shared" si="57"/>
        <v>-0.27808995558213262</v>
      </c>
      <c r="AV45" s="254">
        <f t="shared" si="58"/>
        <v>0</v>
      </c>
      <c r="AW45" s="403">
        <f t="shared" si="59"/>
        <v>0</v>
      </c>
      <c r="AX45" s="95">
        <f t="shared" si="59"/>
        <v>0.48787814848019695</v>
      </c>
      <c r="AY45" s="254">
        <f t="shared" si="68"/>
        <v>0</v>
      </c>
      <c r="AZ45" s="403">
        <f t="shared" si="68"/>
        <v>0</v>
      </c>
      <c r="BA45" s="95">
        <f t="shared" si="68"/>
        <v>-0.19616772713563094</v>
      </c>
      <c r="BB45" s="254">
        <f t="shared" si="69"/>
        <v>-0.38461538461538458</v>
      </c>
      <c r="BC45" s="403">
        <f t="shared" si="70"/>
        <v>-0.38461538461538458</v>
      </c>
      <c r="BD45" s="85">
        <f t="shared" si="70"/>
        <v>1.2995118590170658</v>
      </c>
    </row>
    <row r="46" spans="2:67" x14ac:dyDescent="0.35">
      <c r="B46" s="81"/>
      <c r="C46" s="111" t="s">
        <v>69</v>
      </c>
      <c r="D46" s="448">
        <f>SUM(D40:D45)</f>
        <v>1059.7680200000002</v>
      </c>
      <c r="E46" s="454">
        <f>SUM(E40:E45)</f>
        <v>1272.2112259800001</v>
      </c>
      <c r="F46" s="633">
        <f>SUM(F40:F45)</f>
        <v>1083.4877278900001</v>
      </c>
      <c r="G46" s="637">
        <f>F46/E46</f>
        <v>0.8516571036035121</v>
      </c>
      <c r="H46" s="448">
        <f>SUM(H40:H45)</f>
        <v>1059.7680200000002</v>
      </c>
      <c r="I46" s="454">
        <f>SUM(I40:I45)</f>
        <v>1194.8887942399999</v>
      </c>
      <c r="J46" s="633">
        <f>SUM(J40:J45)</f>
        <v>1063.89781565</v>
      </c>
      <c r="K46" s="637">
        <f>J46/I46</f>
        <v>0.89037391661764154</v>
      </c>
      <c r="L46" s="448">
        <f>SUM(L40:L45)</f>
        <v>1041.5206599999999</v>
      </c>
      <c r="M46" s="454">
        <f>SUM(M40:M45)</f>
        <v>1161.3375092400001</v>
      </c>
      <c r="N46" s="633">
        <f>SUM(N40:N45)</f>
        <v>932.5699625100001</v>
      </c>
      <c r="O46" s="637">
        <f>N46/M46</f>
        <v>0.80301372778382951</v>
      </c>
      <c r="P46" s="448">
        <f>SUM(P40:P45)</f>
        <v>756.77064000000007</v>
      </c>
      <c r="Q46" s="454">
        <f>SUM(Q40:Q45)</f>
        <v>856.05285242000002</v>
      </c>
      <c r="R46" s="633">
        <f>SUM(R40:R45)</f>
        <v>759.32227099999989</v>
      </c>
      <c r="S46" s="637">
        <f>R46/Q46</f>
        <v>0.88700396109124602</v>
      </c>
      <c r="T46" s="448">
        <f>SUM(T40:T45)</f>
        <v>618.27371999999991</v>
      </c>
      <c r="U46" s="454">
        <f>SUM(U40:U45)</f>
        <v>734.84893207999994</v>
      </c>
      <c r="V46" s="454">
        <f>SUM(V40:V45)</f>
        <v>707.57973232999996</v>
      </c>
      <c r="W46" s="383">
        <f>V46/U46</f>
        <v>0.96289142086276946</v>
      </c>
      <c r="X46" s="448">
        <f>SUM(X40:X45)</f>
        <v>618.27371999999991</v>
      </c>
      <c r="Y46" s="454">
        <f>SUM(Y40:Y45)</f>
        <v>694.34964680999997</v>
      </c>
      <c r="Z46" s="454">
        <f>SUM(Z40:Z45)</f>
        <v>674.74348942999995</v>
      </c>
      <c r="AA46" s="383">
        <f>Z46/Y46</f>
        <v>0.97176327881770352</v>
      </c>
      <c r="AB46" s="448">
        <f>SUM(AB40:AB45)</f>
        <v>618.27371999999991</v>
      </c>
      <c r="AC46" s="454">
        <f>SUM(AC40:AC45)</f>
        <v>708.27371999999991</v>
      </c>
      <c r="AD46" s="454">
        <f>SUM(AD40:AD45)</f>
        <v>644.89571487000001</v>
      </c>
      <c r="AE46" s="383">
        <f>AD46/AC46</f>
        <v>0.91051763839268252</v>
      </c>
      <c r="AF46" s="448">
        <f>SUM(AF40:AF45)</f>
        <v>611.79198999999994</v>
      </c>
      <c r="AG46" s="454">
        <f>SUM(AG40:AG45)</f>
        <v>694.79198999999994</v>
      </c>
      <c r="AH46" s="454">
        <f>SUM(AH40:AH45)</f>
        <v>660.82372885999996</v>
      </c>
      <c r="AI46" s="383">
        <f>AH46/AG46</f>
        <v>0.95111017163568623</v>
      </c>
      <c r="AJ46" s="852">
        <f t="shared" si="49"/>
        <v>0</v>
      </c>
      <c r="AK46" s="387">
        <f t="shared" si="50"/>
        <v>6.471098575259511E-2</v>
      </c>
      <c r="AL46" s="387">
        <f t="shared" si="51"/>
        <v>1.841334003306646E-2</v>
      </c>
      <c r="AM46" s="459">
        <f t="shared" si="52"/>
        <v>1.7519921304297796E-2</v>
      </c>
      <c r="AN46" s="387">
        <f t="shared" si="53"/>
        <v>2.8890210410887646E-2</v>
      </c>
      <c r="AO46" s="387">
        <f t="shared" si="54"/>
        <v>0.14082359331683025</v>
      </c>
      <c r="AP46" s="459">
        <v>0.10982634284831841</v>
      </c>
      <c r="AQ46" s="387">
        <v>0.11688885613684588</v>
      </c>
      <c r="AR46" s="387">
        <v>5.89827550743421E-2</v>
      </c>
      <c r="AS46" s="387">
        <f t="shared" si="55"/>
        <v>0.22400583353275985</v>
      </c>
      <c r="AT46" s="387">
        <f t="shared" si="56"/>
        <v>0.16493719327716885</v>
      </c>
      <c r="AU46" s="387">
        <f t="shared" si="57"/>
        <v>7.312608926716449E-2</v>
      </c>
      <c r="AV46" s="387">
        <f t="shared" si="58"/>
        <v>0</v>
      </c>
      <c r="AW46" s="459">
        <f t="shared" si="59"/>
        <v>5.8326932916381379E-2</v>
      </c>
      <c r="AX46" s="388">
        <f t="shared" si="59"/>
        <v>4.8664779155911421E-2</v>
      </c>
      <c r="AY46" s="387">
        <f>(X46-AB46)/AB46</f>
        <v>0</v>
      </c>
      <c r="AZ46" s="459">
        <f>(Y46-AC46)/AC46</f>
        <v>-1.9659169607478797E-2</v>
      </c>
      <c r="BA46" s="388">
        <f>(Z46-AD46)/AD46</f>
        <v>4.6283102634689939E-2</v>
      </c>
      <c r="BB46" s="387">
        <f t="shared" si="69"/>
        <v>1.05946630651375E-2</v>
      </c>
      <c r="BC46" s="459">
        <f>(AC46-AG46)/AG46</f>
        <v>1.940398017541908E-2</v>
      </c>
      <c r="BD46" s="383">
        <f>(AD46-AH46)/AH46</f>
        <v>-2.410327186264586E-2</v>
      </c>
    </row>
    <row r="47" spans="2:67" x14ac:dyDescent="0.35">
      <c r="B47" s="81"/>
      <c r="C47" s="84" t="s">
        <v>64</v>
      </c>
      <c r="D47" s="447">
        <v>0.32827000000000001</v>
      </c>
      <c r="E47" s="453">
        <v>0.32827000000000001</v>
      </c>
      <c r="F47" s="632">
        <v>0.17501253</v>
      </c>
      <c r="G47" s="504">
        <f t="shared" ref="G47" si="71">F47/E47</f>
        <v>0.53313592469613424</v>
      </c>
      <c r="H47" s="447">
        <v>0.32827000000000001</v>
      </c>
      <c r="I47" s="453">
        <v>0.32827000000000001</v>
      </c>
      <c r="J47" s="632">
        <v>0.12731718</v>
      </c>
      <c r="K47" s="504">
        <f t="shared" ref="K47" si="72">J47/I47</f>
        <v>0.38784287324458527</v>
      </c>
      <c r="L47" s="447">
        <v>0.32827000000000001</v>
      </c>
      <c r="M47" s="453">
        <v>0.32827000000000001</v>
      </c>
      <c r="N47" s="632">
        <v>34.932734719999999</v>
      </c>
      <c r="O47" s="504">
        <f t="shared" ref="O47:O53" si="73">N47/M47</f>
        <v>106.41464258080238</v>
      </c>
      <c r="P47" s="447">
        <v>0.13</v>
      </c>
      <c r="Q47" s="453">
        <v>0.13</v>
      </c>
      <c r="R47" s="632">
        <v>8.3988110000000005E-2</v>
      </c>
      <c r="S47" s="504">
        <f t="shared" ref="S47" si="74">R47/Q47</f>
        <v>0.64606238461538468</v>
      </c>
      <c r="T47" s="447">
        <v>0.12</v>
      </c>
      <c r="U47" s="453">
        <v>0.12</v>
      </c>
      <c r="V47" s="453">
        <v>7.5898110000000005E-2</v>
      </c>
      <c r="W47" s="85">
        <f>V47/U47</f>
        <v>0.63248425000000008</v>
      </c>
      <c r="X47" s="447">
        <v>0.12</v>
      </c>
      <c r="Y47" s="453">
        <v>0.12</v>
      </c>
      <c r="Z47" s="453">
        <v>0.67695016000000008</v>
      </c>
      <c r="AA47" s="85">
        <f t="shared" si="65"/>
        <v>5.6412513333333338</v>
      </c>
      <c r="AB47" s="447">
        <v>0.12</v>
      </c>
      <c r="AC47" s="453">
        <v>0.12</v>
      </c>
      <c r="AD47" s="453">
        <v>0.11744063</v>
      </c>
      <c r="AE47" s="85">
        <f t="shared" si="66"/>
        <v>0.97867191666666675</v>
      </c>
      <c r="AF47" s="447">
        <v>0.15</v>
      </c>
      <c r="AG47" s="453">
        <v>0.15</v>
      </c>
      <c r="AH47" s="453">
        <v>0.16500535</v>
      </c>
      <c r="AI47" s="85">
        <f t="shared" si="67"/>
        <v>1.1000356666666666</v>
      </c>
      <c r="AJ47" s="802">
        <f t="shared" si="49"/>
        <v>0</v>
      </c>
      <c r="AK47" s="254">
        <f t="shared" si="50"/>
        <v>0</v>
      </c>
      <c r="AL47" s="254">
        <f t="shared" si="51"/>
        <v>0.37461833509036246</v>
      </c>
      <c r="AM47" s="403">
        <f t="shared" si="52"/>
        <v>0</v>
      </c>
      <c r="AN47" s="254">
        <f t="shared" si="53"/>
        <v>0</v>
      </c>
      <c r="AO47" s="254">
        <f t="shared" si="54"/>
        <v>-0.9963553617825659</v>
      </c>
      <c r="AP47" s="403">
        <v>0</v>
      </c>
      <c r="AQ47" s="254">
        <v>0</v>
      </c>
      <c r="AR47" s="254">
        <v>357.61169643725145</v>
      </c>
      <c r="AS47" s="254">
        <f t="shared" si="55"/>
        <v>8.3333333333333412E-2</v>
      </c>
      <c r="AT47" s="254">
        <f t="shared" si="56"/>
        <v>8.3333333333333412E-2</v>
      </c>
      <c r="AU47" s="254">
        <f t="shared" si="57"/>
        <v>0.10659026950736981</v>
      </c>
      <c r="AV47" s="254">
        <f t="shared" si="58"/>
        <v>0</v>
      </c>
      <c r="AW47" s="403">
        <f t="shared" si="59"/>
        <v>0</v>
      </c>
      <c r="AX47" s="95">
        <f t="shared" si="59"/>
        <v>-0.88788227777359563</v>
      </c>
      <c r="AY47" s="254">
        <f t="shared" ref="AY47:BA99" si="75">(X47-AB47)/AB47</f>
        <v>0</v>
      </c>
      <c r="AZ47" s="403">
        <f t="shared" si="75"/>
        <v>0</v>
      </c>
      <c r="BA47" s="95">
        <f t="shared" si="75"/>
        <v>4.7641904679836955</v>
      </c>
      <c r="BB47" s="254">
        <f t="shared" si="69"/>
        <v>-0.2</v>
      </c>
      <c r="BC47" s="403">
        <f t="shared" ref="BC47:BD99" si="76">(AC47-AG47)/AG47</f>
        <v>-0.2</v>
      </c>
      <c r="BD47" s="85">
        <f t="shared" si="76"/>
        <v>-0.28826168363631843</v>
      </c>
    </row>
    <row r="48" spans="2:67" x14ac:dyDescent="0.35">
      <c r="B48" s="81"/>
      <c r="C48" s="84" t="s">
        <v>65</v>
      </c>
      <c r="D48" s="9">
        <v>0</v>
      </c>
      <c r="E48" s="7">
        <v>0</v>
      </c>
      <c r="F48" s="7">
        <v>0</v>
      </c>
      <c r="G48" s="505">
        <v>0</v>
      </c>
      <c r="H48" s="9">
        <v>0</v>
      </c>
      <c r="I48" s="7">
        <v>0</v>
      </c>
      <c r="J48" s="7">
        <v>0</v>
      </c>
      <c r="K48" s="505">
        <v>0</v>
      </c>
      <c r="L48" s="9">
        <v>0</v>
      </c>
      <c r="M48" s="7">
        <v>0</v>
      </c>
      <c r="N48" s="7">
        <v>0</v>
      </c>
      <c r="O48" s="505">
        <v>0</v>
      </c>
      <c r="P48" s="9">
        <v>0</v>
      </c>
      <c r="Q48" s="7">
        <v>0</v>
      </c>
      <c r="R48" s="7">
        <v>0</v>
      </c>
      <c r="S48" s="505">
        <v>0</v>
      </c>
      <c r="T48" s="447">
        <v>10</v>
      </c>
      <c r="U48" s="453">
        <v>10</v>
      </c>
      <c r="V48" s="453">
        <v>0</v>
      </c>
      <c r="W48" s="85">
        <f>V48/U48</f>
        <v>0</v>
      </c>
      <c r="X48" s="447">
        <v>10</v>
      </c>
      <c r="Y48" s="453">
        <v>10</v>
      </c>
      <c r="Z48" s="453">
        <v>0.10597808</v>
      </c>
      <c r="AA48" s="85">
        <f t="shared" si="65"/>
        <v>1.0597808E-2</v>
      </c>
      <c r="AB48" s="447">
        <v>10</v>
      </c>
      <c r="AC48" s="453">
        <v>10</v>
      </c>
      <c r="AD48" s="453">
        <v>0.12723444</v>
      </c>
      <c r="AE48" s="85">
        <f t="shared" si="66"/>
        <v>1.2723444E-2</v>
      </c>
      <c r="AF48" s="447">
        <v>10</v>
      </c>
      <c r="AG48" s="453">
        <v>14.85036775</v>
      </c>
      <c r="AH48" s="453">
        <v>14.67262539</v>
      </c>
      <c r="AI48" s="85">
        <f t="shared" si="67"/>
        <v>0.98803111390962017</v>
      </c>
      <c r="AJ48" s="322">
        <v>0</v>
      </c>
      <c r="AK48" s="7">
        <v>0</v>
      </c>
      <c r="AL48" s="7">
        <v>0</v>
      </c>
      <c r="AM48" s="322">
        <v>0</v>
      </c>
      <c r="AN48" s="7">
        <v>0</v>
      </c>
      <c r="AO48" s="7">
        <v>0</v>
      </c>
      <c r="AP48" s="322">
        <v>0</v>
      </c>
      <c r="AQ48" s="7">
        <v>0</v>
      </c>
      <c r="AR48" s="7">
        <v>0</v>
      </c>
      <c r="AS48" s="254">
        <f t="shared" si="55"/>
        <v>-1</v>
      </c>
      <c r="AT48" s="254">
        <f t="shared" si="56"/>
        <v>-1</v>
      </c>
      <c r="AU48" s="322">
        <v>0</v>
      </c>
      <c r="AV48" s="254">
        <f t="shared" si="58"/>
        <v>0</v>
      </c>
      <c r="AW48" s="403">
        <f t="shared" si="59"/>
        <v>0</v>
      </c>
      <c r="AX48" s="95">
        <f t="shared" si="59"/>
        <v>-1</v>
      </c>
      <c r="AY48" s="254">
        <f t="shared" si="75"/>
        <v>0</v>
      </c>
      <c r="AZ48" s="403">
        <f t="shared" si="75"/>
        <v>0</v>
      </c>
      <c r="BA48" s="95">
        <f t="shared" si="75"/>
        <v>-0.16706451492221761</v>
      </c>
      <c r="BB48" s="254">
        <f t="shared" si="69"/>
        <v>0</v>
      </c>
      <c r="BC48" s="403">
        <f t="shared" si="76"/>
        <v>-0.32661600248923128</v>
      </c>
      <c r="BD48" s="85">
        <f t="shared" si="76"/>
        <v>-0.9913284475942038</v>
      </c>
    </row>
    <row r="49" spans="2:69" ht="15" thickBot="1" x14ac:dyDescent="0.4">
      <c r="B49" s="82"/>
      <c r="C49" s="112" t="s">
        <v>70</v>
      </c>
      <c r="D49" s="449">
        <f>SUM(D47:D48)</f>
        <v>0.32827000000000001</v>
      </c>
      <c r="E49" s="455">
        <f>SUM(E47:E48)</f>
        <v>0.32827000000000001</v>
      </c>
      <c r="F49" s="634">
        <f>SUM(F47:F48)</f>
        <v>0.17501253</v>
      </c>
      <c r="G49" s="565">
        <f t="shared" ref="G49:G50" si="77">F49/E49</f>
        <v>0.53313592469613424</v>
      </c>
      <c r="H49" s="449">
        <f>SUM(H47:H48)</f>
        <v>0.32827000000000001</v>
      </c>
      <c r="I49" s="455">
        <f>SUM(I47:I48)</f>
        <v>0.32827000000000001</v>
      </c>
      <c r="J49" s="634">
        <f>SUM(J47:J48)</f>
        <v>0.12731718</v>
      </c>
      <c r="K49" s="565">
        <f t="shared" ref="K49:K50" si="78">J49/I49</f>
        <v>0.38784287324458527</v>
      </c>
      <c r="L49" s="449">
        <f>SUM(L47:L48)</f>
        <v>0.32827000000000001</v>
      </c>
      <c r="M49" s="455">
        <f>SUM(M47:M48)</f>
        <v>0.32827000000000001</v>
      </c>
      <c r="N49" s="634">
        <f>SUM(N47:N48)</f>
        <v>34.932734719999999</v>
      </c>
      <c r="O49" s="565">
        <f t="shared" si="73"/>
        <v>106.41464258080238</v>
      </c>
      <c r="P49" s="449">
        <f>SUM(P47:P48)</f>
        <v>0.13</v>
      </c>
      <c r="Q49" s="455">
        <f>SUM(Q47:Q48)</f>
        <v>0.13</v>
      </c>
      <c r="R49" s="634">
        <f>SUM(R47:R48)</f>
        <v>8.3988110000000005E-2</v>
      </c>
      <c r="S49" s="565">
        <f t="shared" ref="S49:S99" si="79">R49/Q49</f>
        <v>0.64606238461538468</v>
      </c>
      <c r="T49" s="449">
        <f>SUM(T47:T48)</f>
        <v>10.119999999999999</v>
      </c>
      <c r="U49" s="455">
        <f>SUM(U47:U48)</f>
        <v>10.119999999999999</v>
      </c>
      <c r="V49" s="455">
        <f>SUM(V47:V48)</f>
        <v>7.5898110000000005E-2</v>
      </c>
      <c r="W49" s="384">
        <f>V49/U49</f>
        <v>7.4998132411067207E-3</v>
      </c>
      <c r="X49" s="449">
        <f>SUM(X47:X48)</f>
        <v>10.119999999999999</v>
      </c>
      <c r="Y49" s="455">
        <f>SUM(Y47:Y48)</f>
        <v>10.119999999999999</v>
      </c>
      <c r="Z49" s="455">
        <f>SUM(Z47:Z48)</f>
        <v>0.78292824000000005</v>
      </c>
      <c r="AA49" s="384">
        <f t="shared" si="65"/>
        <v>7.7364450592885381E-2</v>
      </c>
      <c r="AB49" s="449">
        <f>SUM(AB47:AB48)</f>
        <v>10.119999999999999</v>
      </c>
      <c r="AC49" s="455">
        <f>SUM(AC47:AC48)</f>
        <v>10.119999999999999</v>
      </c>
      <c r="AD49" s="455">
        <f>SUM(AD47:AD48)</f>
        <v>0.24467506999999999</v>
      </c>
      <c r="AE49" s="384">
        <f t="shared" si="66"/>
        <v>2.4177378458498024E-2</v>
      </c>
      <c r="AF49" s="449">
        <f>SUM(AF47:AF48)</f>
        <v>10.15</v>
      </c>
      <c r="AG49" s="455">
        <f>SUM(AG47:AG48)</f>
        <v>15.000367750000001</v>
      </c>
      <c r="AH49" s="455">
        <f>SUM(AH47:AH48)</f>
        <v>14.83763074</v>
      </c>
      <c r="AI49" s="384">
        <f t="shared" si="67"/>
        <v>0.98915113197808091</v>
      </c>
      <c r="AJ49" s="803">
        <f t="shared" si="49"/>
        <v>0</v>
      </c>
      <c r="AK49" s="389">
        <f t="shared" si="50"/>
        <v>0</v>
      </c>
      <c r="AL49" s="389">
        <f t="shared" si="51"/>
        <v>0.37461833509036246</v>
      </c>
      <c r="AM49" s="460">
        <f t="shared" si="52"/>
        <v>0</v>
      </c>
      <c r="AN49" s="389">
        <f t="shared" si="53"/>
        <v>0</v>
      </c>
      <c r="AO49" s="389">
        <f t="shared" si="54"/>
        <v>-0.9963553617825659</v>
      </c>
      <c r="AP49" s="460">
        <v>0</v>
      </c>
      <c r="AQ49" s="389">
        <v>0</v>
      </c>
      <c r="AR49" s="389">
        <v>357.61169643725145</v>
      </c>
      <c r="AS49" s="389">
        <f t="shared" si="55"/>
        <v>-0.98715415019762842</v>
      </c>
      <c r="AT49" s="389">
        <f t="shared" si="56"/>
        <v>-0.98715415019762842</v>
      </c>
      <c r="AU49" s="389">
        <f t="shared" si="57"/>
        <v>0.10659026950736981</v>
      </c>
      <c r="AV49" s="389">
        <f t="shared" si="58"/>
        <v>0</v>
      </c>
      <c r="AW49" s="460">
        <f t="shared" si="59"/>
        <v>0</v>
      </c>
      <c r="AX49" s="390">
        <f t="shared" si="59"/>
        <v>-0.90305866346065122</v>
      </c>
      <c r="AY49" s="389">
        <f t="shared" si="75"/>
        <v>0</v>
      </c>
      <c r="AZ49" s="460">
        <f t="shared" si="75"/>
        <v>0</v>
      </c>
      <c r="BA49" s="390">
        <f t="shared" si="75"/>
        <v>2.1998692796940862</v>
      </c>
      <c r="BB49" s="389">
        <f t="shared" si="69"/>
        <v>-2.955665024630654E-3</v>
      </c>
      <c r="BC49" s="460">
        <f t="shared" si="76"/>
        <v>-0.32534987350560129</v>
      </c>
      <c r="BD49" s="384">
        <f t="shared" si="76"/>
        <v>-0.98350982887447169</v>
      </c>
    </row>
    <row r="50" spans="2:69" x14ac:dyDescent="0.35">
      <c r="B50" s="109" t="s">
        <v>386</v>
      </c>
      <c r="C50" s="110" t="s">
        <v>372</v>
      </c>
      <c r="D50" s="532">
        <f>SUM(D51:D53)</f>
        <v>116.08096</v>
      </c>
      <c r="E50" s="456">
        <f>SUM(E51:E53)</f>
        <v>258.53944854000002</v>
      </c>
      <c r="F50" s="533">
        <f>SUM(F51:F53)</f>
        <v>79.055011409999992</v>
      </c>
      <c r="G50" s="376">
        <f t="shared" si="77"/>
        <v>0.3057754313952169</v>
      </c>
      <c r="H50" s="532">
        <f>SUM(H51:H53)</f>
        <v>116.08096</v>
      </c>
      <c r="I50" s="456">
        <f>SUM(I51:I53)</f>
        <v>195.11523224999999</v>
      </c>
      <c r="J50" s="533">
        <f>SUM(J51:J53)</f>
        <v>88.241709440000008</v>
      </c>
      <c r="K50" s="376">
        <f t="shared" si="78"/>
        <v>0.45225433413079935</v>
      </c>
      <c r="L50" s="532">
        <f>SUM(L51:L53)</f>
        <v>75.954999999999998</v>
      </c>
      <c r="M50" s="456">
        <f>SUM(M51:M53)</f>
        <v>206.99304876000002</v>
      </c>
      <c r="N50" s="533">
        <f>SUM(N51:N53)</f>
        <v>47.660897919999996</v>
      </c>
      <c r="O50" s="376">
        <f t="shared" si="73"/>
        <v>0.23025361578813625</v>
      </c>
      <c r="P50" s="532">
        <f>SUM(P51:P53)</f>
        <v>147.57499999999999</v>
      </c>
      <c r="Q50" s="533">
        <f>SUM(Q51:Q53)</f>
        <v>118.83134693000001</v>
      </c>
      <c r="R50" s="533">
        <f>SUM(R51:R53)</f>
        <v>11.61408149</v>
      </c>
      <c r="S50" s="376">
        <f t="shared" si="79"/>
        <v>9.7735839827192306E-2</v>
      </c>
      <c r="T50" s="586">
        <v>0</v>
      </c>
      <c r="U50" s="587">
        <v>0</v>
      </c>
      <c r="V50" s="585">
        <v>0</v>
      </c>
      <c r="W50" s="555">
        <v>0</v>
      </c>
      <c r="X50" s="586">
        <v>0</v>
      </c>
      <c r="Y50" s="587">
        <v>0</v>
      </c>
      <c r="Z50" s="585">
        <v>0</v>
      </c>
      <c r="AA50" s="555">
        <v>0</v>
      </c>
      <c r="AB50" s="586">
        <v>0</v>
      </c>
      <c r="AC50" s="587">
        <v>0</v>
      </c>
      <c r="AD50" s="585">
        <v>0</v>
      </c>
      <c r="AE50" s="555">
        <v>0</v>
      </c>
      <c r="AF50" s="586">
        <v>0</v>
      </c>
      <c r="AG50" s="585">
        <v>0</v>
      </c>
      <c r="AH50" s="585">
        <v>0</v>
      </c>
      <c r="AI50" s="555">
        <v>0</v>
      </c>
      <c r="AJ50" s="801">
        <f t="shared" si="49"/>
        <v>0</v>
      </c>
      <c r="AK50" s="392">
        <f t="shared" si="50"/>
        <v>0.32506030184632106</v>
      </c>
      <c r="AL50" s="392">
        <f t="shared" si="51"/>
        <v>-0.10410834160286203</v>
      </c>
      <c r="AM50" s="379">
        <f t="shared" si="52"/>
        <v>0.52828595879138973</v>
      </c>
      <c r="AN50" s="392">
        <f t="shared" si="53"/>
        <v>-5.7382683047351377E-2</v>
      </c>
      <c r="AO50" s="392">
        <f t="shared" si="54"/>
        <v>0.85144874081298083</v>
      </c>
      <c r="AP50" s="379">
        <v>-0.54985628352149829</v>
      </c>
      <c r="AQ50" s="392">
        <v>0.59628980233960482</v>
      </c>
      <c r="AR50" s="392">
        <v>3.0251177241355776</v>
      </c>
      <c r="AS50" s="585">
        <v>0</v>
      </c>
      <c r="AT50" s="587">
        <v>0</v>
      </c>
      <c r="AU50" s="587">
        <v>0</v>
      </c>
      <c r="AV50" s="587">
        <v>0</v>
      </c>
      <c r="AW50" s="587">
        <v>0</v>
      </c>
      <c r="AX50" s="587">
        <v>0</v>
      </c>
      <c r="AY50" s="585">
        <v>0</v>
      </c>
      <c r="AZ50" s="587">
        <v>0</v>
      </c>
      <c r="BA50" s="585">
        <v>0</v>
      </c>
      <c r="BB50" s="587">
        <v>0</v>
      </c>
      <c r="BC50" s="587">
        <v>0</v>
      </c>
      <c r="BD50" s="555">
        <v>0</v>
      </c>
    </row>
    <row r="51" spans="2:69" x14ac:dyDescent="0.35">
      <c r="B51" s="81"/>
      <c r="C51" s="84" t="s">
        <v>58</v>
      </c>
      <c r="D51" s="9">
        <v>0</v>
      </c>
      <c r="E51" s="322">
        <v>0</v>
      </c>
      <c r="F51" s="6">
        <v>9.4764931399999952</v>
      </c>
      <c r="G51" s="505">
        <v>0</v>
      </c>
      <c r="H51" s="9">
        <v>0</v>
      </c>
      <c r="I51" s="322">
        <v>0</v>
      </c>
      <c r="J51" s="6">
        <v>8.1386430599999997</v>
      </c>
      <c r="K51" s="505">
        <v>0</v>
      </c>
      <c r="L51" s="9">
        <v>0</v>
      </c>
      <c r="M51" s="322">
        <v>0</v>
      </c>
      <c r="N51" s="6">
        <v>4.3810054900000006</v>
      </c>
      <c r="O51" s="505">
        <v>0</v>
      </c>
      <c r="P51" s="9">
        <v>0</v>
      </c>
      <c r="Q51" s="794">
        <v>0.298678</v>
      </c>
      <c r="R51" s="59">
        <v>3.38144066</v>
      </c>
      <c r="S51" s="102">
        <f t="shared" si="79"/>
        <v>11.32135831899236</v>
      </c>
      <c r="T51" s="9">
        <v>0</v>
      </c>
      <c r="U51" s="7">
        <v>0</v>
      </c>
      <c r="V51" s="322">
        <v>0</v>
      </c>
      <c r="W51" s="505">
        <v>0</v>
      </c>
      <c r="X51" s="9">
        <v>0</v>
      </c>
      <c r="Y51" s="7">
        <v>0</v>
      </c>
      <c r="Z51" s="322">
        <v>0</v>
      </c>
      <c r="AA51" s="505">
        <v>0</v>
      </c>
      <c r="AB51" s="9">
        <v>0</v>
      </c>
      <c r="AC51" s="7">
        <v>0</v>
      </c>
      <c r="AD51" s="322">
        <v>0</v>
      </c>
      <c r="AE51" s="505">
        <v>0</v>
      </c>
      <c r="AF51" s="9">
        <v>0</v>
      </c>
      <c r="AG51" s="322">
        <v>0</v>
      </c>
      <c r="AH51" s="322">
        <v>0</v>
      </c>
      <c r="AI51" s="505">
        <v>0</v>
      </c>
      <c r="AJ51" s="322">
        <v>0</v>
      </c>
      <c r="AK51" s="322">
        <v>0</v>
      </c>
      <c r="AL51" s="254">
        <f t="shared" si="51"/>
        <v>0.16438244927772955</v>
      </c>
      <c r="AM51" s="322">
        <v>0</v>
      </c>
      <c r="AN51" s="322">
        <v>0</v>
      </c>
      <c r="AO51" s="254">
        <f t="shared" si="54"/>
        <v>0.85771122144838918</v>
      </c>
      <c r="AP51" s="322">
        <v>0</v>
      </c>
      <c r="AQ51" s="254">
        <v>-1</v>
      </c>
      <c r="AR51" s="254">
        <v>0.295603244446703</v>
      </c>
      <c r="AS51" s="322">
        <v>0</v>
      </c>
      <c r="AT51" s="7">
        <v>0</v>
      </c>
      <c r="AU51" s="7">
        <v>0</v>
      </c>
      <c r="AV51" s="7">
        <v>0</v>
      </c>
      <c r="AW51" s="7">
        <v>0</v>
      </c>
      <c r="AX51" s="7">
        <v>0</v>
      </c>
      <c r="AY51" s="322">
        <v>0</v>
      </c>
      <c r="AZ51" s="7">
        <v>0</v>
      </c>
      <c r="BA51" s="322">
        <v>0</v>
      </c>
      <c r="BB51" s="7">
        <v>0</v>
      </c>
      <c r="BC51" s="7">
        <v>0</v>
      </c>
      <c r="BD51" s="505">
        <v>0</v>
      </c>
    </row>
    <row r="52" spans="2:69" x14ac:dyDescent="0.35">
      <c r="B52" s="81"/>
      <c r="C52" s="84" t="s">
        <v>60</v>
      </c>
      <c r="D52" s="9">
        <v>0</v>
      </c>
      <c r="E52" s="7">
        <v>0</v>
      </c>
      <c r="F52" s="322">
        <v>0.11439460999999999</v>
      </c>
      <c r="G52" s="505">
        <v>0</v>
      </c>
      <c r="H52" s="9">
        <v>0</v>
      </c>
      <c r="I52" s="7">
        <v>0</v>
      </c>
      <c r="J52" s="322">
        <v>1.0273746100000001</v>
      </c>
      <c r="K52" s="505">
        <v>0</v>
      </c>
      <c r="L52" s="9">
        <v>0</v>
      </c>
      <c r="M52" s="7">
        <v>0</v>
      </c>
      <c r="N52" s="322">
        <v>0</v>
      </c>
      <c r="O52" s="505">
        <v>0</v>
      </c>
      <c r="P52" s="9">
        <v>0</v>
      </c>
      <c r="Q52" s="7">
        <v>0</v>
      </c>
      <c r="R52" s="322">
        <v>0</v>
      </c>
      <c r="S52" s="505">
        <v>0</v>
      </c>
      <c r="T52" s="9">
        <v>0</v>
      </c>
      <c r="U52" s="7">
        <v>0</v>
      </c>
      <c r="V52" s="322">
        <v>0</v>
      </c>
      <c r="W52" s="505">
        <v>0</v>
      </c>
      <c r="X52" s="9">
        <v>0</v>
      </c>
      <c r="Y52" s="7">
        <v>0</v>
      </c>
      <c r="Z52" s="322">
        <v>0</v>
      </c>
      <c r="AA52" s="505">
        <v>0</v>
      </c>
      <c r="AB52" s="9">
        <v>0</v>
      </c>
      <c r="AC52" s="7">
        <v>0</v>
      </c>
      <c r="AD52" s="322">
        <v>0</v>
      </c>
      <c r="AE52" s="505">
        <v>0</v>
      </c>
      <c r="AF52" s="9">
        <v>0</v>
      </c>
      <c r="AG52" s="7">
        <v>0</v>
      </c>
      <c r="AH52" s="322">
        <v>0</v>
      </c>
      <c r="AI52" s="505">
        <v>0</v>
      </c>
      <c r="AJ52" s="322">
        <v>0</v>
      </c>
      <c r="AK52" s="322">
        <v>0</v>
      </c>
      <c r="AL52" s="254">
        <f t="shared" si="51"/>
        <v>-0.88865345815777952</v>
      </c>
      <c r="AM52" s="322">
        <v>0</v>
      </c>
      <c r="AN52" s="7">
        <v>0</v>
      </c>
      <c r="AO52" s="322">
        <v>0</v>
      </c>
      <c r="AP52" s="322">
        <v>0</v>
      </c>
      <c r="AQ52" s="7">
        <v>0</v>
      </c>
      <c r="AR52" s="322">
        <v>0</v>
      </c>
      <c r="AS52" s="322">
        <v>0</v>
      </c>
      <c r="AT52" s="7">
        <v>0</v>
      </c>
      <c r="AU52" s="322">
        <v>0</v>
      </c>
      <c r="AV52" s="322">
        <v>0</v>
      </c>
      <c r="AW52" s="7">
        <v>0</v>
      </c>
      <c r="AX52" s="322">
        <v>0</v>
      </c>
      <c r="AY52" s="322">
        <v>0</v>
      </c>
      <c r="AZ52" s="7">
        <v>0</v>
      </c>
      <c r="BA52" s="322">
        <v>0</v>
      </c>
      <c r="BB52" s="322">
        <v>0</v>
      </c>
      <c r="BC52" s="7">
        <v>0</v>
      </c>
      <c r="BD52" s="505">
        <v>0</v>
      </c>
    </row>
    <row r="53" spans="2:69" x14ac:dyDescent="0.35">
      <c r="B53" s="81"/>
      <c r="C53" s="84" t="s">
        <v>61</v>
      </c>
      <c r="D53" s="9">
        <v>116.08096</v>
      </c>
      <c r="E53" s="322">
        <v>258.53944854000002</v>
      </c>
      <c r="F53" s="6">
        <v>69.464123659999998</v>
      </c>
      <c r="G53" s="504">
        <f t="shared" ref="G53:G54" si="80">F53/E53</f>
        <v>0.26867901224463558</v>
      </c>
      <c r="H53" s="9">
        <v>116.08096</v>
      </c>
      <c r="I53" s="322">
        <v>195.11523224999999</v>
      </c>
      <c r="J53" s="6">
        <v>79.075691770000006</v>
      </c>
      <c r="K53" s="504">
        <f t="shared" ref="K53:K54" si="81">J53/I53</f>
        <v>0.40527687591648809</v>
      </c>
      <c r="L53" s="9">
        <v>75.954999999999998</v>
      </c>
      <c r="M53" s="322">
        <v>206.99304876000002</v>
      </c>
      <c r="N53" s="6">
        <v>43.279892429999997</v>
      </c>
      <c r="O53" s="504">
        <f t="shared" si="73"/>
        <v>0.20908862731995054</v>
      </c>
      <c r="P53" s="9">
        <v>147.57499999999999</v>
      </c>
      <c r="Q53" s="7">
        <v>118.53266893000001</v>
      </c>
      <c r="R53" s="322">
        <v>8.2326408300000011</v>
      </c>
      <c r="S53" s="504">
        <f t="shared" si="79"/>
        <v>6.9454614532149128E-2</v>
      </c>
      <c r="T53" s="9">
        <v>0</v>
      </c>
      <c r="U53" s="7">
        <v>0</v>
      </c>
      <c r="V53" s="322">
        <v>0</v>
      </c>
      <c r="W53" s="505">
        <v>0</v>
      </c>
      <c r="X53" s="9">
        <v>0</v>
      </c>
      <c r="Y53" s="7">
        <v>0</v>
      </c>
      <c r="Z53" s="322">
        <v>0</v>
      </c>
      <c r="AA53" s="505">
        <v>0</v>
      </c>
      <c r="AB53" s="9">
        <v>0</v>
      </c>
      <c r="AC53" s="7">
        <v>0</v>
      </c>
      <c r="AD53" s="322">
        <v>0</v>
      </c>
      <c r="AE53" s="505">
        <v>0</v>
      </c>
      <c r="AF53" s="9">
        <v>0</v>
      </c>
      <c r="AG53" s="322">
        <v>0</v>
      </c>
      <c r="AH53" s="322">
        <v>0</v>
      </c>
      <c r="AI53" s="505">
        <v>0</v>
      </c>
      <c r="AJ53" s="802">
        <f t="shared" si="49"/>
        <v>0</v>
      </c>
      <c r="AK53" s="254">
        <f t="shared" si="50"/>
        <v>0.32506030184632106</v>
      </c>
      <c r="AL53" s="254">
        <f t="shared" si="51"/>
        <v>-0.121548960178006</v>
      </c>
      <c r="AM53" s="403">
        <f t="shared" si="52"/>
        <v>0.52828595879138973</v>
      </c>
      <c r="AN53" s="254">
        <f t="shared" si="53"/>
        <v>-5.7382683047351377E-2</v>
      </c>
      <c r="AO53" s="254">
        <f t="shared" si="54"/>
        <v>0.82707690177131088</v>
      </c>
      <c r="AP53" s="403">
        <v>-0.54985628352149829</v>
      </c>
      <c r="AQ53" s="254">
        <v>0.59997509885181599</v>
      </c>
      <c r="AR53" s="254">
        <v>4.1161713014681647</v>
      </c>
      <c r="AS53" s="322">
        <v>0</v>
      </c>
      <c r="AT53" s="7">
        <v>0</v>
      </c>
      <c r="AU53" s="7">
        <v>0</v>
      </c>
      <c r="AV53" s="7">
        <v>0</v>
      </c>
      <c r="AW53" s="7">
        <v>0</v>
      </c>
      <c r="AX53" s="7">
        <v>0</v>
      </c>
      <c r="AY53" s="322">
        <v>0</v>
      </c>
      <c r="AZ53" s="7">
        <v>0</v>
      </c>
      <c r="BA53" s="322">
        <v>0</v>
      </c>
      <c r="BB53" s="7">
        <v>0</v>
      </c>
      <c r="BC53" s="7">
        <v>0</v>
      </c>
      <c r="BD53" s="505">
        <v>0</v>
      </c>
    </row>
    <row r="54" spans="2:69" ht="15" thickBot="1" x14ac:dyDescent="0.4">
      <c r="B54" s="81"/>
      <c r="C54" s="111" t="s">
        <v>69</v>
      </c>
      <c r="D54" s="530">
        <f>SUM(D51:D53)</f>
        <v>116.08096</v>
      </c>
      <c r="E54" s="455">
        <f>SUM(E51:E53)</f>
        <v>258.53944854000002</v>
      </c>
      <c r="F54" s="531">
        <f>SUM(F51:F53)</f>
        <v>79.055011409999992</v>
      </c>
      <c r="G54" s="565">
        <f t="shared" si="80"/>
        <v>0.3057754313952169</v>
      </c>
      <c r="H54" s="530">
        <f>SUM(H51:H53)</f>
        <v>116.08096</v>
      </c>
      <c r="I54" s="455">
        <f>SUM(I51:I53)</f>
        <v>195.11523224999999</v>
      </c>
      <c r="J54" s="531">
        <f>SUM(J51:J53)</f>
        <v>88.241709440000008</v>
      </c>
      <c r="K54" s="565">
        <f t="shared" si="81"/>
        <v>0.45225433413079935</v>
      </c>
      <c r="L54" s="530">
        <f>SUM(L51:L53)</f>
        <v>75.954999999999998</v>
      </c>
      <c r="M54" s="455">
        <f>SUM(M51:M53)</f>
        <v>206.99304876000002</v>
      </c>
      <c r="N54" s="531">
        <f>SUM(N51:N53)</f>
        <v>47.660897919999996</v>
      </c>
      <c r="O54" s="565">
        <f t="shared" ref="O54:O99" si="82">N54/M54</f>
        <v>0.23025361578813625</v>
      </c>
      <c r="P54" s="530">
        <f>SUM(P51:P53)</f>
        <v>147.57499999999999</v>
      </c>
      <c r="Q54" s="634">
        <f>SUM(Q51:Q53)</f>
        <v>118.83134693000001</v>
      </c>
      <c r="R54" s="455">
        <f>SUM(R51:R53)</f>
        <v>11.61408149</v>
      </c>
      <c r="S54" s="565">
        <f t="shared" si="79"/>
        <v>9.7735839827192306E-2</v>
      </c>
      <c r="T54" s="117">
        <v>0</v>
      </c>
      <c r="U54" s="287">
        <v>0</v>
      </c>
      <c r="V54" s="457">
        <v>0</v>
      </c>
      <c r="W54" s="569">
        <v>0</v>
      </c>
      <c r="X54" s="117">
        <v>0</v>
      </c>
      <c r="Y54" s="287">
        <v>0</v>
      </c>
      <c r="Z54" s="457">
        <v>0</v>
      </c>
      <c r="AA54" s="569">
        <v>0</v>
      </c>
      <c r="AB54" s="117">
        <v>0</v>
      </c>
      <c r="AC54" s="287">
        <v>0</v>
      </c>
      <c r="AD54" s="457">
        <v>0</v>
      </c>
      <c r="AE54" s="569">
        <v>0</v>
      </c>
      <c r="AF54" s="117">
        <v>0</v>
      </c>
      <c r="AG54" s="457">
        <v>0</v>
      </c>
      <c r="AH54" s="457">
        <v>0</v>
      </c>
      <c r="AI54" s="569">
        <v>0</v>
      </c>
      <c r="AJ54" s="803">
        <f t="shared" si="49"/>
        <v>0</v>
      </c>
      <c r="AK54" s="389">
        <f t="shared" si="50"/>
        <v>0.32506030184632106</v>
      </c>
      <c r="AL54" s="389">
        <f t="shared" si="51"/>
        <v>-0.10410834160286203</v>
      </c>
      <c r="AM54" s="460">
        <f t="shared" si="52"/>
        <v>0.52828595879138973</v>
      </c>
      <c r="AN54" s="389">
        <f t="shared" si="53"/>
        <v>-5.7382683047351377E-2</v>
      </c>
      <c r="AO54" s="389">
        <f t="shared" si="54"/>
        <v>0.85144874081298083</v>
      </c>
      <c r="AP54" s="460">
        <v>-0.54985628352149829</v>
      </c>
      <c r="AQ54" s="389">
        <v>0.59628980233960482</v>
      </c>
      <c r="AR54" s="389">
        <v>3.0251177241355776</v>
      </c>
      <c r="AS54" s="457">
        <v>0</v>
      </c>
      <c r="AT54" s="287">
        <v>0</v>
      </c>
      <c r="AU54" s="287">
        <v>0</v>
      </c>
      <c r="AV54" s="287">
        <v>0</v>
      </c>
      <c r="AW54" s="287">
        <v>0</v>
      </c>
      <c r="AX54" s="287">
        <v>0</v>
      </c>
      <c r="AY54" s="457">
        <v>0</v>
      </c>
      <c r="AZ54" s="287">
        <v>0</v>
      </c>
      <c r="BA54" s="457">
        <v>0</v>
      </c>
      <c r="BB54" s="287">
        <v>0</v>
      </c>
      <c r="BC54" s="287">
        <v>0</v>
      </c>
      <c r="BD54" s="569">
        <v>0</v>
      </c>
    </row>
    <row r="55" spans="2:69" x14ac:dyDescent="0.35">
      <c r="B55" s="109" t="s">
        <v>24</v>
      </c>
      <c r="C55" s="110" t="s">
        <v>379</v>
      </c>
      <c r="D55" s="729" t="s">
        <v>373</v>
      </c>
      <c r="E55" s="730" t="s">
        <v>373</v>
      </c>
      <c r="F55" s="731" t="s">
        <v>373</v>
      </c>
      <c r="G55" s="732" t="s">
        <v>373</v>
      </c>
      <c r="H55" s="729" t="s">
        <v>373</v>
      </c>
      <c r="I55" s="730" t="s">
        <v>373</v>
      </c>
      <c r="J55" s="731" t="s">
        <v>373</v>
      </c>
      <c r="K55" s="732" t="s">
        <v>373</v>
      </c>
      <c r="L55" s="729" t="s">
        <v>373</v>
      </c>
      <c r="M55" s="730" t="s">
        <v>373</v>
      </c>
      <c r="N55" s="731" t="s">
        <v>373</v>
      </c>
      <c r="O55" s="732" t="s">
        <v>373</v>
      </c>
      <c r="P55" s="446">
        <f>P62+P65</f>
        <v>58.253299999999996</v>
      </c>
      <c r="Q55" s="452">
        <f>Q62+Q65</f>
        <v>58.741396890000004</v>
      </c>
      <c r="R55" s="631">
        <f>R62+R65</f>
        <v>43.771966580000004</v>
      </c>
      <c r="S55" s="366">
        <f t="shared" ref="S55:S63" si="83">R55/Q55</f>
        <v>0.74516386905078247</v>
      </c>
      <c r="T55" s="446">
        <f>T62+T65</f>
        <v>52.973449999999993</v>
      </c>
      <c r="U55" s="452">
        <f>U62+U65</f>
        <v>53.027088429999992</v>
      </c>
      <c r="V55" s="452">
        <f>V62+V65</f>
        <v>45.351628619999993</v>
      </c>
      <c r="W55" s="382">
        <f t="shared" ref="W55:W62" si="84">V55/U55</f>
        <v>0.85525398362891036</v>
      </c>
      <c r="X55" s="450">
        <f>X62+X65</f>
        <v>52.973449999999993</v>
      </c>
      <c r="Y55" s="456">
        <f>Y62+Y65</f>
        <v>52.97345</v>
      </c>
      <c r="Z55" s="456">
        <f>Z62+Z65</f>
        <v>39.838512910000006</v>
      </c>
      <c r="AA55" s="391">
        <f t="shared" ref="AA55:AA62" si="85">Z55/Y55</f>
        <v>0.75204678777765099</v>
      </c>
      <c r="AB55" s="450">
        <f>AB62+AB65</f>
        <v>53.50522999999999</v>
      </c>
      <c r="AC55" s="456">
        <f>AC62+AC65</f>
        <v>56.655360120000005</v>
      </c>
      <c r="AD55" s="456">
        <f>AD62+AD65</f>
        <v>41.115345420000004</v>
      </c>
      <c r="AE55" s="391">
        <f>AD55/AC55</f>
        <v>0.72570971807283258</v>
      </c>
      <c r="AF55" s="450">
        <f>AF62+AF65</f>
        <v>53.995109999999997</v>
      </c>
      <c r="AG55" s="456">
        <f>AG62+AG65</f>
        <v>56.239787609999993</v>
      </c>
      <c r="AH55" s="456">
        <f>AH62+AH65</f>
        <v>40.959597739999992</v>
      </c>
      <c r="AI55" s="391">
        <f>AH55/AG55</f>
        <v>0.72830285249364934</v>
      </c>
      <c r="AJ55" s="730" t="s">
        <v>373</v>
      </c>
      <c r="AK55" s="730" t="s">
        <v>373</v>
      </c>
      <c r="AL55" s="731" t="s">
        <v>373</v>
      </c>
      <c r="AM55" s="730" t="s">
        <v>373</v>
      </c>
      <c r="AN55" s="730" t="s">
        <v>373</v>
      </c>
      <c r="AO55" s="731" t="s">
        <v>373</v>
      </c>
      <c r="AP55" s="730" t="s">
        <v>373</v>
      </c>
      <c r="AQ55" s="730" t="s">
        <v>373</v>
      </c>
      <c r="AR55" s="731" t="s">
        <v>373</v>
      </c>
      <c r="AS55" s="392">
        <f t="shared" si="55"/>
        <v>9.9669740218921068E-2</v>
      </c>
      <c r="AT55" s="392">
        <f t="shared" si="56"/>
        <v>0.10776206329984264</v>
      </c>
      <c r="AU55" s="392">
        <f t="shared" si="57"/>
        <v>-3.4831429169521817E-2</v>
      </c>
      <c r="AV55" s="392">
        <f t="shared" ref="AV55:AV65" si="86">(T55-X55)/X55</f>
        <v>0</v>
      </c>
      <c r="AW55" s="379">
        <f t="shared" ref="AW55:AW65" si="87">(U55-Y55)/Y55</f>
        <v>1.0125530808356329E-3</v>
      </c>
      <c r="AX55" s="393">
        <f t="shared" ref="AX55:AX65" si="88">(V55-Z55)/Z55</f>
        <v>0.13838658391829983</v>
      </c>
      <c r="AY55" s="392">
        <f t="shared" ref="AY55:AY65" si="89">(X55-AB55)/AB55</f>
        <v>-9.938841492691421E-3</v>
      </c>
      <c r="AZ55" s="379">
        <f t="shared" ref="AZ55:AZ65" si="90">(Y55-AC55)/AC55</f>
        <v>-6.4987851320712858E-2</v>
      </c>
      <c r="BA55" s="393">
        <f t="shared" ref="BA55:BA65" si="91">(Z55-AD55)/AD55</f>
        <v>-3.1054889529856668E-2</v>
      </c>
      <c r="BB55" s="392">
        <f t="shared" ref="BB55:BD73" si="92">(AB55-AF55)/AF55</f>
        <v>-9.0726734328350576E-3</v>
      </c>
      <c r="BC55" s="379">
        <f>(AC55-AG55)/AG55</f>
        <v>7.3892972868574314E-3</v>
      </c>
      <c r="BD55" s="391">
        <f>(AD55-AH55)/AH55</f>
        <v>3.802470937059836E-3</v>
      </c>
      <c r="BO55" s="721"/>
      <c r="BP55" s="721"/>
      <c r="BQ55" s="721"/>
    </row>
    <row r="56" spans="2:69" x14ac:dyDescent="0.35">
      <c r="B56" s="81"/>
      <c r="C56" s="84" t="s">
        <v>57</v>
      </c>
      <c r="D56" s="733" t="s">
        <v>373</v>
      </c>
      <c r="E56" s="734" t="s">
        <v>373</v>
      </c>
      <c r="F56" s="735" t="s">
        <v>373</v>
      </c>
      <c r="G56" s="736" t="s">
        <v>373</v>
      </c>
      <c r="H56" s="733" t="s">
        <v>373</v>
      </c>
      <c r="I56" s="734" t="s">
        <v>373</v>
      </c>
      <c r="J56" s="735" t="s">
        <v>373</v>
      </c>
      <c r="K56" s="736" t="s">
        <v>373</v>
      </c>
      <c r="L56" s="733" t="s">
        <v>373</v>
      </c>
      <c r="M56" s="734" t="s">
        <v>373</v>
      </c>
      <c r="N56" s="735" t="s">
        <v>373</v>
      </c>
      <c r="O56" s="736" t="s">
        <v>373</v>
      </c>
      <c r="P56" s="447">
        <v>34.992510000000003</v>
      </c>
      <c r="Q56" s="453">
        <v>36.206363000000003</v>
      </c>
      <c r="R56" s="632">
        <v>31.60244977000001</v>
      </c>
      <c r="S56" s="504">
        <f t="shared" si="83"/>
        <v>0.8728424274484573</v>
      </c>
      <c r="T56" s="447">
        <v>31.999230000000001</v>
      </c>
      <c r="U56" s="453">
        <v>31.999230000000001</v>
      </c>
      <c r="V56" s="453">
        <v>28.124278749999998</v>
      </c>
      <c r="W56" s="85">
        <f t="shared" si="84"/>
        <v>0.87890485958568376</v>
      </c>
      <c r="X56" s="447">
        <v>31.999230000000001</v>
      </c>
      <c r="Y56" s="453">
        <v>32.92647711</v>
      </c>
      <c r="Z56" s="453">
        <v>28.336316669999999</v>
      </c>
      <c r="AA56" s="85">
        <f t="shared" si="85"/>
        <v>0.86059363640193565</v>
      </c>
      <c r="AB56" s="447">
        <v>31.999230000000001</v>
      </c>
      <c r="AC56" s="453">
        <v>31.999230000000001</v>
      </c>
      <c r="AD56" s="453">
        <v>28.635882860000002</v>
      </c>
      <c r="AE56" s="85">
        <f>AD56/AC56</f>
        <v>0.89489287273475027</v>
      </c>
      <c r="AF56" s="447">
        <v>31.321400000000001</v>
      </c>
      <c r="AG56" s="453">
        <v>31.37953873</v>
      </c>
      <c r="AH56" s="453">
        <v>28.889755359999999</v>
      </c>
      <c r="AI56" s="85">
        <f>AH56/AG56</f>
        <v>0.92065583272517404</v>
      </c>
      <c r="AJ56" s="734" t="s">
        <v>373</v>
      </c>
      <c r="AK56" s="734" t="s">
        <v>373</v>
      </c>
      <c r="AL56" s="735" t="s">
        <v>373</v>
      </c>
      <c r="AM56" s="734" t="s">
        <v>373</v>
      </c>
      <c r="AN56" s="734" t="s">
        <v>373</v>
      </c>
      <c r="AO56" s="735" t="s">
        <v>373</v>
      </c>
      <c r="AP56" s="734" t="s">
        <v>373</v>
      </c>
      <c r="AQ56" s="734" t="s">
        <v>373</v>
      </c>
      <c r="AR56" s="735" t="s">
        <v>373</v>
      </c>
      <c r="AS56" s="254">
        <f t="shared" si="55"/>
        <v>9.3542250860411388E-2</v>
      </c>
      <c r="AT56" s="254">
        <f t="shared" si="56"/>
        <v>0.13147606989293187</v>
      </c>
      <c r="AU56" s="254">
        <f t="shared" si="57"/>
        <v>0.12367147441958888</v>
      </c>
      <c r="AV56" s="254">
        <f t="shared" si="86"/>
        <v>0</v>
      </c>
      <c r="AW56" s="403">
        <f t="shared" si="87"/>
        <v>-2.8161139343947254E-2</v>
      </c>
      <c r="AX56" s="95">
        <f t="shared" si="88"/>
        <v>-7.4829033875276852E-3</v>
      </c>
      <c r="AY56" s="254">
        <f t="shared" si="89"/>
        <v>0</v>
      </c>
      <c r="AZ56" s="403">
        <f t="shared" si="90"/>
        <v>2.8977169450639897E-2</v>
      </c>
      <c r="BA56" s="95">
        <f t="shared" si="91"/>
        <v>-1.0461217189097123E-2</v>
      </c>
      <c r="BB56" s="254">
        <f t="shared" si="92"/>
        <v>2.1641114381860331E-2</v>
      </c>
      <c r="BC56" s="403">
        <f>(AC56-AG56)/AG56</f>
        <v>1.9748259377935111E-2</v>
      </c>
      <c r="BD56" s="85">
        <f>(AD56-AH56)/AH56</f>
        <v>-8.7876306613347659E-3</v>
      </c>
    </row>
    <row r="57" spans="2:69" x14ac:dyDescent="0.35">
      <c r="B57" s="81"/>
      <c r="C57" s="84" t="s">
        <v>58</v>
      </c>
      <c r="D57" s="733" t="s">
        <v>373</v>
      </c>
      <c r="E57" s="734" t="s">
        <v>373</v>
      </c>
      <c r="F57" s="735" t="s">
        <v>373</v>
      </c>
      <c r="G57" s="736" t="s">
        <v>373</v>
      </c>
      <c r="H57" s="733" t="s">
        <v>373</v>
      </c>
      <c r="I57" s="734" t="s">
        <v>373</v>
      </c>
      <c r="J57" s="735" t="s">
        <v>373</v>
      </c>
      <c r="K57" s="736" t="s">
        <v>373</v>
      </c>
      <c r="L57" s="733" t="s">
        <v>373</v>
      </c>
      <c r="M57" s="734" t="s">
        <v>373</v>
      </c>
      <c r="N57" s="735" t="s">
        <v>373</v>
      </c>
      <c r="O57" s="736" t="s">
        <v>373</v>
      </c>
      <c r="P57" s="447">
        <v>17.475079999999998</v>
      </c>
      <c r="Q57" s="453">
        <v>16.749323889999999</v>
      </c>
      <c r="R57" s="632">
        <v>10.579453599999999</v>
      </c>
      <c r="S57" s="504">
        <f t="shared" si="83"/>
        <v>0.63163466594113371</v>
      </c>
      <c r="T57" s="447">
        <v>12.71035</v>
      </c>
      <c r="U57" s="453">
        <v>15.693019189999999</v>
      </c>
      <c r="V57" s="453">
        <v>14.452453629999999</v>
      </c>
      <c r="W57" s="85">
        <f t="shared" si="84"/>
        <v>0.92094793583184298</v>
      </c>
      <c r="X57" s="447">
        <v>12.71035</v>
      </c>
      <c r="Y57" s="453">
        <v>12.660349999999999</v>
      </c>
      <c r="Z57" s="453">
        <v>10.028275830000002</v>
      </c>
      <c r="AA57" s="85">
        <f t="shared" si="85"/>
        <v>0.79210099483821561</v>
      </c>
      <c r="AB57" s="447">
        <v>13.24213</v>
      </c>
      <c r="AC57" s="453">
        <v>16.342260120000002</v>
      </c>
      <c r="AD57" s="453">
        <v>10.185334090000003</v>
      </c>
      <c r="AE57" s="85">
        <f>AD57/AC57</f>
        <v>0.62325125259357339</v>
      </c>
      <c r="AF57" s="447">
        <v>12.87734</v>
      </c>
      <c r="AG57" s="453">
        <v>15.063878879999999</v>
      </c>
      <c r="AH57" s="453">
        <v>10.090516980000004</v>
      </c>
      <c r="AI57" s="85">
        <f>AH57/AG57</f>
        <v>0.66984852044960175</v>
      </c>
      <c r="AJ57" s="734" t="s">
        <v>373</v>
      </c>
      <c r="AK57" s="734" t="s">
        <v>373</v>
      </c>
      <c r="AL57" s="735" t="s">
        <v>373</v>
      </c>
      <c r="AM57" s="734" t="s">
        <v>373</v>
      </c>
      <c r="AN57" s="734" t="s">
        <v>373</v>
      </c>
      <c r="AO57" s="735" t="s">
        <v>373</v>
      </c>
      <c r="AP57" s="734" t="s">
        <v>373</v>
      </c>
      <c r="AQ57" s="734" t="s">
        <v>373</v>
      </c>
      <c r="AR57" s="735" t="s">
        <v>373</v>
      </c>
      <c r="AS57" s="254">
        <f t="shared" si="55"/>
        <v>0.37487008618960127</v>
      </c>
      <c r="AT57" s="254">
        <f t="shared" si="56"/>
        <v>6.7310482910331551E-2</v>
      </c>
      <c r="AU57" s="254">
        <f t="shared" si="57"/>
        <v>-0.26798217999195201</v>
      </c>
      <c r="AV57" s="254">
        <f t="shared" si="86"/>
        <v>0</v>
      </c>
      <c r="AW57" s="403">
        <f t="shared" si="87"/>
        <v>0.2395407070104697</v>
      </c>
      <c r="AX57" s="95">
        <f t="shared" si="88"/>
        <v>0.441170334262734</v>
      </c>
      <c r="AY57" s="254">
        <f t="shared" si="89"/>
        <v>-4.0158192073329553E-2</v>
      </c>
      <c r="AZ57" s="403">
        <f t="shared" si="90"/>
        <v>-0.22529993360551176</v>
      </c>
      <c r="BA57" s="95">
        <f t="shared" si="91"/>
        <v>-1.5420040090211825E-2</v>
      </c>
      <c r="BB57" s="254">
        <f t="shared" si="92"/>
        <v>2.8328055328196607E-2</v>
      </c>
      <c r="BC57" s="403">
        <f t="shared" si="92"/>
        <v>8.4864014785546629E-2</v>
      </c>
      <c r="BD57" s="85">
        <f t="shared" si="92"/>
        <v>9.3966553138885092E-3</v>
      </c>
    </row>
    <row r="58" spans="2:69" x14ac:dyDescent="0.35">
      <c r="B58" s="81"/>
      <c r="C58" s="84" t="s">
        <v>59</v>
      </c>
      <c r="D58" s="733" t="s">
        <v>373</v>
      </c>
      <c r="E58" s="734" t="s">
        <v>373</v>
      </c>
      <c r="F58" s="735" t="s">
        <v>373</v>
      </c>
      <c r="G58" s="736" t="s">
        <v>373</v>
      </c>
      <c r="H58" s="733" t="s">
        <v>373</v>
      </c>
      <c r="I58" s="734" t="s">
        <v>373</v>
      </c>
      <c r="J58" s="735" t="s">
        <v>373</v>
      </c>
      <c r="K58" s="736" t="s">
        <v>373</v>
      </c>
      <c r="L58" s="733" t="s">
        <v>373</v>
      </c>
      <c r="M58" s="734" t="s">
        <v>373</v>
      </c>
      <c r="N58" s="735" t="s">
        <v>373</v>
      </c>
      <c r="O58" s="736" t="s">
        <v>373</v>
      </c>
      <c r="P58" s="447">
        <v>0.39517999999999998</v>
      </c>
      <c r="Q58" s="453">
        <v>0.39517999999999998</v>
      </c>
      <c r="R58" s="632">
        <v>4.6440820000000001E-2</v>
      </c>
      <c r="S58" s="504">
        <f t="shared" si="83"/>
        <v>0.11751814363075055</v>
      </c>
      <c r="T58" s="447">
        <v>4.1000000000000002E-2</v>
      </c>
      <c r="U58" s="453">
        <v>0.26654332999999997</v>
      </c>
      <c r="V58" s="453">
        <v>0.22380345000000001</v>
      </c>
      <c r="W58" s="85">
        <f t="shared" si="84"/>
        <v>0.83965128671574729</v>
      </c>
      <c r="X58" s="447">
        <v>4.1000000000000002E-2</v>
      </c>
      <c r="Y58" s="453">
        <v>9.0999999999999998E-2</v>
      </c>
      <c r="Z58" s="453">
        <v>6.339504E-2</v>
      </c>
      <c r="AA58" s="85">
        <f t="shared" si="85"/>
        <v>0.6966487912087912</v>
      </c>
      <c r="AB58" s="447">
        <v>4.1000000000000002E-2</v>
      </c>
      <c r="AC58" s="453">
        <v>9.0999999999999998E-2</v>
      </c>
      <c r="AD58" s="453">
        <v>7.93238E-2</v>
      </c>
      <c r="AE58" s="85">
        <f t="shared" ref="AE58:AE69" si="93">AD58/AC58</f>
        <v>0.87169010989010987</v>
      </c>
      <c r="AF58" s="447">
        <v>4.1000000000000002E-2</v>
      </c>
      <c r="AG58" s="453">
        <v>4.1000000000000002E-2</v>
      </c>
      <c r="AH58" s="453">
        <v>9.6495899999999996E-3</v>
      </c>
      <c r="AI58" s="85">
        <f t="shared" ref="AI58:AI69" si="94">AH58/AG58</f>
        <v>0.23535585365853656</v>
      </c>
      <c r="AJ58" s="734" t="s">
        <v>373</v>
      </c>
      <c r="AK58" s="734" t="s">
        <v>373</v>
      </c>
      <c r="AL58" s="735" t="s">
        <v>373</v>
      </c>
      <c r="AM58" s="734" t="s">
        <v>373</v>
      </c>
      <c r="AN58" s="734" t="s">
        <v>373</v>
      </c>
      <c r="AO58" s="735" t="s">
        <v>373</v>
      </c>
      <c r="AP58" s="734" t="s">
        <v>373</v>
      </c>
      <c r="AQ58" s="734" t="s">
        <v>373</v>
      </c>
      <c r="AR58" s="735" t="s">
        <v>373</v>
      </c>
      <c r="AS58" s="254">
        <f t="shared" si="55"/>
        <v>8.6385365853658538</v>
      </c>
      <c r="AT58" s="254">
        <f t="shared" si="56"/>
        <v>0.4826107259934061</v>
      </c>
      <c r="AU58" s="254">
        <f t="shared" si="57"/>
        <v>-0.79249283243846336</v>
      </c>
      <c r="AV58" s="254">
        <f t="shared" si="86"/>
        <v>0</v>
      </c>
      <c r="AW58" s="403">
        <f t="shared" si="87"/>
        <v>1.9290475824175821</v>
      </c>
      <c r="AX58" s="95">
        <f t="shared" si="88"/>
        <v>2.5302990580966589</v>
      </c>
      <c r="AY58" s="254">
        <f t="shared" si="89"/>
        <v>0</v>
      </c>
      <c r="AZ58" s="403">
        <f t="shared" si="90"/>
        <v>0</v>
      </c>
      <c r="BA58" s="95">
        <f t="shared" si="91"/>
        <v>-0.20080681964303274</v>
      </c>
      <c r="BB58" s="254">
        <f t="shared" si="92"/>
        <v>0</v>
      </c>
      <c r="BC58" s="403">
        <f t="shared" si="92"/>
        <v>1.219512195121951</v>
      </c>
      <c r="BD58" s="85">
        <f t="shared" si="92"/>
        <v>7.2204321634390691</v>
      </c>
    </row>
    <row r="59" spans="2:69" x14ac:dyDescent="0.35">
      <c r="B59" s="81"/>
      <c r="C59" s="84" t="s">
        <v>60</v>
      </c>
      <c r="D59" s="733" t="s">
        <v>373</v>
      </c>
      <c r="E59" s="734" t="s">
        <v>373</v>
      </c>
      <c r="F59" s="735" t="s">
        <v>373</v>
      </c>
      <c r="G59" s="736" t="s">
        <v>373</v>
      </c>
      <c r="H59" s="733" t="s">
        <v>373</v>
      </c>
      <c r="I59" s="734" t="s">
        <v>373</v>
      </c>
      <c r="J59" s="735" t="s">
        <v>373</v>
      </c>
      <c r="K59" s="736" t="s">
        <v>373</v>
      </c>
      <c r="L59" s="733" t="s">
        <v>373</v>
      </c>
      <c r="M59" s="734" t="s">
        <v>373</v>
      </c>
      <c r="N59" s="735" t="s">
        <v>373</v>
      </c>
      <c r="O59" s="736" t="s">
        <v>373</v>
      </c>
      <c r="P59" s="447">
        <v>0.25722</v>
      </c>
      <c r="Q59" s="453">
        <v>0.25722</v>
      </c>
      <c r="R59" s="632">
        <v>0.1428276</v>
      </c>
      <c r="S59" s="504">
        <f t="shared" si="83"/>
        <v>0.5552740844413343</v>
      </c>
      <c r="T59" s="447">
        <v>0.52466999999999997</v>
      </c>
      <c r="U59" s="453">
        <v>0.52466999999999997</v>
      </c>
      <c r="V59" s="453">
        <v>0.12641347999999999</v>
      </c>
      <c r="W59" s="85">
        <f t="shared" si="84"/>
        <v>0.24093902834162426</v>
      </c>
      <c r="X59" s="447">
        <v>0.52466999999999997</v>
      </c>
      <c r="Y59" s="453">
        <v>0.52466999999999997</v>
      </c>
      <c r="Z59" s="453">
        <v>4.8304550000000002E-2</v>
      </c>
      <c r="AA59" s="85">
        <f t="shared" si="85"/>
        <v>9.2066537061390979E-2</v>
      </c>
      <c r="AB59" s="447">
        <v>0.52466999999999997</v>
      </c>
      <c r="AC59" s="453">
        <v>0.52466999999999997</v>
      </c>
      <c r="AD59" s="453">
        <v>0.12947776999999999</v>
      </c>
      <c r="AE59" s="85">
        <f t="shared" si="93"/>
        <v>0.2467794423161225</v>
      </c>
      <c r="AF59" s="447">
        <v>0.63673999999999997</v>
      </c>
      <c r="AG59" s="453">
        <v>0.63673999999999997</v>
      </c>
      <c r="AH59" s="453">
        <v>0.12830851000000001</v>
      </c>
      <c r="AI59" s="85">
        <f t="shared" si="94"/>
        <v>0.20150848069855831</v>
      </c>
      <c r="AJ59" s="734" t="s">
        <v>373</v>
      </c>
      <c r="AK59" s="734" t="s">
        <v>373</v>
      </c>
      <c r="AL59" s="735" t="s">
        <v>373</v>
      </c>
      <c r="AM59" s="734" t="s">
        <v>373</v>
      </c>
      <c r="AN59" s="734" t="s">
        <v>373</v>
      </c>
      <c r="AO59" s="735" t="s">
        <v>373</v>
      </c>
      <c r="AP59" s="734" t="s">
        <v>373</v>
      </c>
      <c r="AQ59" s="734" t="s">
        <v>373</v>
      </c>
      <c r="AR59" s="735" t="s">
        <v>373</v>
      </c>
      <c r="AS59" s="254">
        <f t="shared" si="55"/>
        <v>-0.5097489850763337</v>
      </c>
      <c r="AT59" s="254">
        <f t="shared" si="56"/>
        <v>-0.5097489850763337</v>
      </c>
      <c r="AU59" s="254">
        <f t="shared" si="57"/>
        <v>0.12984469694212994</v>
      </c>
      <c r="AV59" s="254">
        <f t="shared" si="86"/>
        <v>0</v>
      </c>
      <c r="AW59" s="403">
        <f t="shared" si="87"/>
        <v>0</v>
      </c>
      <c r="AX59" s="95">
        <f t="shared" si="88"/>
        <v>1.6170097847925298</v>
      </c>
      <c r="AY59" s="254">
        <f t="shared" si="89"/>
        <v>0</v>
      </c>
      <c r="AZ59" s="403">
        <f t="shared" si="90"/>
        <v>0</v>
      </c>
      <c r="BA59" s="95">
        <f t="shared" si="91"/>
        <v>-0.62692785024023812</v>
      </c>
      <c r="BB59" s="254">
        <f t="shared" si="92"/>
        <v>-0.17600590507899616</v>
      </c>
      <c r="BC59" s="403">
        <f t="shared" si="92"/>
        <v>-0.17600590507899616</v>
      </c>
      <c r="BD59" s="85">
        <f t="shared" si="92"/>
        <v>9.1128795743943836E-3</v>
      </c>
    </row>
    <row r="60" spans="2:69" x14ac:dyDescent="0.35">
      <c r="B60" s="81"/>
      <c r="C60" s="84" t="s">
        <v>61</v>
      </c>
      <c r="D60" s="733" t="s">
        <v>373</v>
      </c>
      <c r="E60" s="734" t="s">
        <v>373</v>
      </c>
      <c r="F60" s="735" t="s">
        <v>373</v>
      </c>
      <c r="G60" s="736" t="s">
        <v>373</v>
      </c>
      <c r="H60" s="733" t="s">
        <v>373</v>
      </c>
      <c r="I60" s="734" t="s">
        <v>373</v>
      </c>
      <c r="J60" s="735" t="s">
        <v>373</v>
      </c>
      <c r="K60" s="736" t="s">
        <v>373</v>
      </c>
      <c r="L60" s="733" t="s">
        <v>373</v>
      </c>
      <c r="M60" s="734" t="s">
        <v>373</v>
      </c>
      <c r="N60" s="735" t="s">
        <v>373</v>
      </c>
      <c r="O60" s="736" t="s">
        <v>373</v>
      </c>
      <c r="P60" s="447">
        <v>4.4330999999999996</v>
      </c>
      <c r="Q60" s="453">
        <v>4.4330999999999996</v>
      </c>
      <c r="R60" s="632">
        <v>1.40079479</v>
      </c>
      <c r="S60" s="504">
        <f t="shared" si="83"/>
        <v>0.31598538043355667</v>
      </c>
      <c r="T60" s="447">
        <v>3.2326899999999998</v>
      </c>
      <c r="U60" s="453">
        <v>3.2863284299999997</v>
      </c>
      <c r="V60" s="453">
        <v>2.3839907299999998</v>
      </c>
      <c r="W60" s="85">
        <f t="shared" si="84"/>
        <v>0.72542680403978976</v>
      </c>
      <c r="X60" s="447">
        <v>3.2326899999999998</v>
      </c>
      <c r="Y60" s="453">
        <v>3.2326899999999998</v>
      </c>
      <c r="Z60" s="453">
        <v>1.2418567300000001</v>
      </c>
      <c r="AA60" s="85">
        <f t="shared" si="85"/>
        <v>0.38415583616121562</v>
      </c>
      <c r="AB60" s="447">
        <v>3.2326899999999998</v>
      </c>
      <c r="AC60" s="453">
        <v>3.2326899999999998</v>
      </c>
      <c r="AD60" s="453">
        <v>1.6839171700000002</v>
      </c>
      <c r="AE60" s="85">
        <f t="shared" si="93"/>
        <v>0.5209027682827615</v>
      </c>
      <c r="AF60" s="447">
        <v>4.2527200000000001</v>
      </c>
      <c r="AG60" s="453">
        <v>4.2527200000000001</v>
      </c>
      <c r="AH60" s="453">
        <v>1.69370065</v>
      </c>
      <c r="AI60" s="85">
        <f t="shared" si="94"/>
        <v>0.39826291173648865</v>
      </c>
      <c r="AJ60" s="734" t="s">
        <v>373</v>
      </c>
      <c r="AK60" s="734" t="s">
        <v>373</v>
      </c>
      <c r="AL60" s="735" t="s">
        <v>373</v>
      </c>
      <c r="AM60" s="734" t="s">
        <v>373</v>
      </c>
      <c r="AN60" s="734" t="s">
        <v>373</v>
      </c>
      <c r="AO60" s="735" t="s">
        <v>373</v>
      </c>
      <c r="AP60" s="734" t="s">
        <v>373</v>
      </c>
      <c r="AQ60" s="734" t="s">
        <v>373</v>
      </c>
      <c r="AR60" s="735" t="s">
        <v>373</v>
      </c>
      <c r="AS60" s="254">
        <f t="shared" si="55"/>
        <v>0.37133470886475345</v>
      </c>
      <c r="AT60" s="254">
        <f t="shared" si="56"/>
        <v>0.34895221047641911</v>
      </c>
      <c r="AU60" s="254">
        <f t="shared" si="57"/>
        <v>-0.41241600801023248</v>
      </c>
      <c r="AV60" s="254">
        <f t="shared" si="86"/>
        <v>0</v>
      </c>
      <c r="AW60" s="403">
        <f t="shared" si="87"/>
        <v>1.6592506550272345E-2</v>
      </c>
      <c r="AX60" s="95">
        <f t="shared" si="88"/>
        <v>0.9196986837604042</v>
      </c>
      <c r="AY60" s="254">
        <f t="shared" si="89"/>
        <v>0</v>
      </c>
      <c r="AZ60" s="403">
        <f t="shared" si="90"/>
        <v>0</v>
      </c>
      <c r="BA60" s="95">
        <f t="shared" si="91"/>
        <v>-0.2625191119109499</v>
      </c>
      <c r="BB60" s="254">
        <f t="shared" si="92"/>
        <v>-0.23985355254989751</v>
      </c>
      <c r="BC60" s="403">
        <f t="shared" si="92"/>
        <v>-0.23985355254989751</v>
      </c>
      <c r="BD60" s="85">
        <f t="shared" si="92"/>
        <v>-5.7763926582893171E-3</v>
      </c>
    </row>
    <row r="61" spans="2:69" x14ac:dyDescent="0.35">
      <c r="B61" s="81"/>
      <c r="C61" s="84" t="s">
        <v>62</v>
      </c>
      <c r="D61" s="733" t="s">
        <v>373</v>
      </c>
      <c r="E61" s="734" t="s">
        <v>373</v>
      </c>
      <c r="F61" s="735" t="s">
        <v>373</v>
      </c>
      <c r="G61" s="736" t="s">
        <v>373</v>
      </c>
      <c r="H61" s="733" t="s">
        <v>373</v>
      </c>
      <c r="I61" s="734" t="s">
        <v>373</v>
      </c>
      <c r="J61" s="735" t="s">
        <v>373</v>
      </c>
      <c r="K61" s="736" t="s">
        <v>373</v>
      </c>
      <c r="L61" s="733" t="s">
        <v>373</v>
      </c>
      <c r="M61" s="734" t="s">
        <v>373</v>
      </c>
      <c r="N61" s="735" t="s">
        <v>373</v>
      </c>
      <c r="O61" s="736" t="s">
        <v>373</v>
      </c>
      <c r="P61" s="447">
        <v>0.59794000000000003</v>
      </c>
      <c r="Q61" s="453">
        <v>0.59794000000000003</v>
      </c>
      <c r="R61" s="632">
        <v>0</v>
      </c>
      <c r="S61" s="504">
        <f t="shared" si="83"/>
        <v>0</v>
      </c>
      <c r="T61" s="447">
        <v>4.01</v>
      </c>
      <c r="U61" s="453">
        <v>0.80178748</v>
      </c>
      <c r="V61" s="453">
        <v>0</v>
      </c>
      <c r="W61" s="85">
        <f t="shared" si="84"/>
        <v>0</v>
      </c>
      <c r="X61" s="447">
        <v>4.01</v>
      </c>
      <c r="Y61" s="453">
        <v>3.0827528900000001</v>
      </c>
      <c r="Z61" s="453">
        <v>5.1126480000000002E-2</v>
      </c>
      <c r="AA61" s="85">
        <f t="shared" si="85"/>
        <v>1.658468317906597E-2</v>
      </c>
      <c r="AB61" s="447">
        <v>4.01</v>
      </c>
      <c r="AC61" s="453">
        <v>3.9554680000000002</v>
      </c>
      <c r="AD61" s="453">
        <v>0.27203875</v>
      </c>
      <c r="AE61" s="85">
        <f t="shared" si="93"/>
        <v>6.8775363623217275E-2</v>
      </c>
      <c r="AF61" s="447">
        <v>4.2754000000000003</v>
      </c>
      <c r="AG61" s="453">
        <v>4.2754000000000003</v>
      </c>
      <c r="AH61" s="453">
        <v>8.861049E-2</v>
      </c>
      <c r="AI61" s="85">
        <f t="shared" si="94"/>
        <v>2.0725660756888243E-2</v>
      </c>
      <c r="AJ61" s="734" t="s">
        <v>373</v>
      </c>
      <c r="AK61" s="734" t="s">
        <v>373</v>
      </c>
      <c r="AL61" s="735" t="s">
        <v>373</v>
      </c>
      <c r="AM61" s="734" t="s">
        <v>373</v>
      </c>
      <c r="AN61" s="734" t="s">
        <v>373</v>
      </c>
      <c r="AO61" s="735" t="s">
        <v>373</v>
      </c>
      <c r="AP61" s="734" t="s">
        <v>373</v>
      </c>
      <c r="AQ61" s="734" t="s">
        <v>373</v>
      </c>
      <c r="AR61" s="735" t="s">
        <v>373</v>
      </c>
      <c r="AS61" s="254">
        <f t="shared" si="55"/>
        <v>-0.85088778054862846</v>
      </c>
      <c r="AT61" s="254">
        <f t="shared" si="56"/>
        <v>-0.2542412859826646</v>
      </c>
      <c r="AU61" s="7">
        <v>0</v>
      </c>
      <c r="AV61" s="254">
        <f t="shared" si="86"/>
        <v>0</v>
      </c>
      <c r="AW61" s="403">
        <f t="shared" si="87"/>
        <v>-0.73991185521198233</v>
      </c>
      <c r="AX61" s="95">
        <f t="shared" si="88"/>
        <v>-1</v>
      </c>
      <c r="AY61" s="254">
        <f t="shared" si="89"/>
        <v>0</v>
      </c>
      <c r="AZ61" s="403">
        <f t="shared" si="90"/>
        <v>-0.22063510815913567</v>
      </c>
      <c r="BA61" s="95">
        <f t="shared" si="91"/>
        <v>-0.81206177428767046</v>
      </c>
      <c r="BB61" s="254">
        <f t="shared" si="92"/>
        <v>-6.2076063058427403E-2</v>
      </c>
      <c r="BC61" s="403">
        <f t="shared" si="92"/>
        <v>-7.4830893015858185E-2</v>
      </c>
      <c r="BD61" s="85">
        <f t="shared" si="92"/>
        <v>2.0700512997953178</v>
      </c>
    </row>
    <row r="62" spans="2:69" x14ac:dyDescent="0.35">
      <c r="B62" s="81"/>
      <c r="C62" s="111" t="s">
        <v>69</v>
      </c>
      <c r="D62" s="737" t="s">
        <v>373</v>
      </c>
      <c r="E62" s="738" t="s">
        <v>373</v>
      </c>
      <c r="F62" s="739" t="s">
        <v>373</v>
      </c>
      <c r="G62" s="740" t="s">
        <v>373</v>
      </c>
      <c r="H62" s="737" t="s">
        <v>373</v>
      </c>
      <c r="I62" s="738" t="s">
        <v>373</v>
      </c>
      <c r="J62" s="739" t="s">
        <v>373</v>
      </c>
      <c r="K62" s="740" t="s">
        <v>373</v>
      </c>
      <c r="L62" s="737" t="s">
        <v>373</v>
      </c>
      <c r="M62" s="738" t="s">
        <v>373</v>
      </c>
      <c r="N62" s="739" t="s">
        <v>373</v>
      </c>
      <c r="O62" s="740" t="s">
        <v>373</v>
      </c>
      <c r="P62" s="448">
        <f>SUM(P56:P61)</f>
        <v>58.151029999999999</v>
      </c>
      <c r="Q62" s="454">
        <f>SUM(Q56:Q61)</f>
        <v>58.639126890000007</v>
      </c>
      <c r="R62" s="633">
        <f>SUM(R56:R61)</f>
        <v>43.771966580000004</v>
      </c>
      <c r="S62" s="637">
        <f t="shared" si="83"/>
        <v>0.7464634775703769</v>
      </c>
      <c r="T62" s="448">
        <f>SUM(T56:T61)</f>
        <v>52.517939999999996</v>
      </c>
      <c r="U62" s="454">
        <f>SUM(U56:U61)</f>
        <v>52.571578429999995</v>
      </c>
      <c r="V62" s="454">
        <f>SUM(V56:V61)</f>
        <v>45.310940039999991</v>
      </c>
      <c r="W62" s="383">
        <f t="shared" si="84"/>
        <v>0.86189042431610319</v>
      </c>
      <c r="X62" s="448">
        <f>SUM(X56:X61)</f>
        <v>52.517939999999996</v>
      </c>
      <c r="Y62" s="454">
        <f>SUM(Y56:Y61)</f>
        <v>52.517940000000003</v>
      </c>
      <c r="Z62" s="454">
        <f>SUM(Z56:Z61)</f>
        <v>39.769275300000004</v>
      </c>
      <c r="AA62" s="383">
        <f t="shared" si="85"/>
        <v>0.75725124214696926</v>
      </c>
      <c r="AB62" s="448">
        <f>SUM(AB56:AB61)</f>
        <v>53.049719999999994</v>
      </c>
      <c r="AC62" s="454">
        <f>SUM(AC56:AC61)</f>
        <v>56.145318120000006</v>
      </c>
      <c r="AD62" s="454">
        <f>SUM(AD56:AD61)</f>
        <v>40.985974440000007</v>
      </c>
      <c r="AE62" s="383">
        <f>AD62/AC62</f>
        <v>0.72999808020323675</v>
      </c>
      <c r="AF62" s="448">
        <f>SUM(AF56:AF61)</f>
        <v>53.404599999999995</v>
      </c>
      <c r="AG62" s="454">
        <f>SUM(AG56:AG61)</f>
        <v>55.649277609999992</v>
      </c>
      <c r="AH62" s="454">
        <f>SUM(AH56:AH61)</f>
        <v>40.900541579999995</v>
      </c>
      <c r="AI62" s="383">
        <f>AH62/AG62</f>
        <v>0.73496985651167379</v>
      </c>
      <c r="AJ62" s="738" t="s">
        <v>373</v>
      </c>
      <c r="AK62" s="738" t="s">
        <v>373</v>
      </c>
      <c r="AL62" s="739" t="s">
        <v>373</v>
      </c>
      <c r="AM62" s="738" t="s">
        <v>373</v>
      </c>
      <c r="AN62" s="738" t="s">
        <v>373</v>
      </c>
      <c r="AO62" s="739" t="s">
        <v>373</v>
      </c>
      <c r="AP62" s="738" t="s">
        <v>373</v>
      </c>
      <c r="AQ62" s="738" t="s">
        <v>373</v>
      </c>
      <c r="AR62" s="739" t="s">
        <v>373</v>
      </c>
      <c r="AS62" s="387">
        <f t="shared" si="55"/>
        <v>0.10726030000415103</v>
      </c>
      <c r="AT62" s="387">
        <f t="shared" si="56"/>
        <v>0.11541499496879407</v>
      </c>
      <c r="AU62" s="387">
        <f t="shared" si="57"/>
        <v>-3.3964721514084639E-2</v>
      </c>
      <c r="AV62" s="387">
        <f t="shared" si="86"/>
        <v>0</v>
      </c>
      <c r="AW62" s="459">
        <f t="shared" si="87"/>
        <v>1.0213353760637289E-3</v>
      </c>
      <c r="AX62" s="388">
        <f t="shared" si="88"/>
        <v>0.13934537901926483</v>
      </c>
      <c r="AY62" s="387">
        <f t="shared" si="89"/>
        <v>-1.0024181088985912E-2</v>
      </c>
      <c r="AZ62" s="459">
        <f t="shared" si="90"/>
        <v>-6.46069564027969E-2</v>
      </c>
      <c r="BA62" s="388">
        <f t="shared" si="91"/>
        <v>-2.9685743882487101E-2</v>
      </c>
      <c r="BB62" s="387">
        <f>(AB62-AF62)/AF62</f>
        <v>-6.6451204577883073E-3</v>
      </c>
      <c r="BC62" s="459">
        <f>(AC62-AG62)/AG62</f>
        <v>8.913691808838102E-3</v>
      </c>
      <c r="BD62" s="383">
        <f>(AD62-AH62)/AH62</f>
        <v>2.0887953239667498E-3</v>
      </c>
    </row>
    <row r="63" spans="2:69" x14ac:dyDescent="0.35">
      <c r="B63" s="81"/>
      <c r="C63" s="84" t="s">
        <v>64</v>
      </c>
      <c r="D63" s="733" t="s">
        <v>373</v>
      </c>
      <c r="E63" s="734" t="s">
        <v>373</v>
      </c>
      <c r="F63" s="735" t="s">
        <v>373</v>
      </c>
      <c r="G63" s="736" t="s">
        <v>373</v>
      </c>
      <c r="H63" s="733" t="s">
        <v>373</v>
      </c>
      <c r="I63" s="734" t="s">
        <v>373</v>
      </c>
      <c r="J63" s="735" t="s">
        <v>373</v>
      </c>
      <c r="K63" s="736" t="s">
        <v>373</v>
      </c>
      <c r="L63" s="733" t="s">
        <v>373</v>
      </c>
      <c r="M63" s="734" t="s">
        <v>373</v>
      </c>
      <c r="N63" s="735" t="s">
        <v>373</v>
      </c>
      <c r="O63" s="736" t="s">
        <v>373</v>
      </c>
      <c r="P63" s="447">
        <v>0.10227</v>
      </c>
      <c r="Q63" s="453">
        <v>0.10227</v>
      </c>
      <c r="R63" s="632">
        <v>0</v>
      </c>
      <c r="S63" s="504">
        <f t="shared" si="83"/>
        <v>0</v>
      </c>
      <c r="T63" s="447">
        <v>0.10227</v>
      </c>
      <c r="U63" s="453">
        <v>0.10227</v>
      </c>
      <c r="V63" s="453">
        <v>8.7645799999999992E-3</v>
      </c>
      <c r="W63" s="85">
        <f t="shared" ref="W63:W69" si="95">V63/U63</f>
        <v>8.5700400899579532E-2</v>
      </c>
      <c r="X63" s="447">
        <v>0.10227</v>
      </c>
      <c r="Y63" s="453">
        <v>0.10227</v>
      </c>
      <c r="Z63" s="453">
        <v>3.343761E-2</v>
      </c>
      <c r="AA63" s="85">
        <f t="shared" ref="AA63:AA69" si="96">Z63/Y63</f>
        <v>0.32695423877970081</v>
      </c>
      <c r="AB63" s="447">
        <v>0.10227</v>
      </c>
      <c r="AC63" s="453">
        <v>0.156802</v>
      </c>
      <c r="AD63" s="453">
        <v>2.1490430000000001E-2</v>
      </c>
      <c r="AE63" s="85">
        <f t="shared" si="93"/>
        <v>0.13705456563054044</v>
      </c>
      <c r="AF63" s="447">
        <v>0.23727000000000001</v>
      </c>
      <c r="AG63" s="453">
        <v>0.23727000000000001</v>
      </c>
      <c r="AH63" s="453">
        <v>5.9056160000000003E-2</v>
      </c>
      <c r="AI63" s="85">
        <f t="shared" si="94"/>
        <v>0.24889855438951405</v>
      </c>
      <c r="AJ63" s="734" t="s">
        <v>373</v>
      </c>
      <c r="AK63" s="734" t="s">
        <v>373</v>
      </c>
      <c r="AL63" s="735" t="s">
        <v>373</v>
      </c>
      <c r="AM63" s="734" t="s">
        <v>373</v>
      </c>
      <c r="AN63" s="734" t="s">
        <v>373</v>
      </c>
      <c r="AO63" s="735" t="s">
        <v>373</v>
      </c>
      <c r="AP63" s="734" t="s">
        <v>373</v>
      </c>
      <c r="AQ63" s="734" t="s">
        <v>373</v>
      </c>
      <c r="AR63" s="735" t="s">
        <v>373</v>
      </c>
      <c r="AS63" s="254">
        <f t="shared" si="55"/>
        <v>0</v>
      </c>
      <c r="AT63" s="254">
        <f t="shared" si="56"/>
        <v>0</v>
      </c>
      <c r="AU63" s="254">
        <f t="shared" si="57"/>
        <v>-1</v>
      </c>
      <c r="AV63" s="254">
        <f t="shared" si="86"/>
        <v>0</v>
      </c>
      <c r="AW63" s="403">
        <f t="shared" si="87"/>
        <v>0</v>
      </c>
      <c r="AX63" s="95">
        <f t="shared" si="88"/>
        <v>-0.73788258191898282</v>
      </c>
      <c r="AY63" s="254">
        <f t="shared" si="89"/>
        <v>0</v>
      </c>
      <c r="AZ63" s="403">
        <f t="shared" si="90"/>
        <v>-0.34777617632428159</v>
      </c>
      <c r="BA63" s="95">
        <f t="shared" si="91"/>
        <v>0.55593024429943927</v>
      </c>
      <c r="BB63" s="254">
        <f t="shared" si="92"/>
        <v>-0.56897205715008226</v>
      </c>
      <c r="BC63" s="403">
        <f t="shared" si="92"/>
        <v>-0.33914106292409496</v>
      </c>
      <c r="BD63" s="85">
        <f t="shared" si="92"/>
        <v>-0.63610180546788009</v>
      </c>
    </row>
    <row r="64" spans="2:69" x14ac:dyDescent="0.35">
      <c r="B64" s="81"/>
      <c r="C64" s="84" t="s">
        <v>65</v>
      </c>
      <c r="D64" s="733" t="s">
        <v>373</v>
      </c>
      <c r="E64" s="734" t="s">
        <v>373</v>
      </c>
      <c r="F64" s="735" t="s">
        <v>373</v>
      </c>
      <c r="G64" s="736" t="s">
        <v>373</v>
      </c>
      <c r="H64" s="733" t="s">
        <v>373</v>
      </c>
      <c r="I64" s="734" t="s">
        <v>373</v>
      </c>
      <c r="J64" s="735" t="s">
        <v>373</v>
      </c>
      <c r="K64" s="736" t="s">
        <v>373</v>
      </c>
      <c r="L64" s="733" t="s">
        <v>373</v>
      </c>
      <c r="M64" s="734" t="s">
        <v>373</v>
      </c>
      <c r="N64" s="735" t="s">
        <v>373</v>
      </c>
      <c r="O64" s="736" t="s">
        <v>373</v>
      </c>
      <c r="P64" s="9">
        <v>0</v>
      </c>
      <c r="Q64" s="7">
        <v>0</v>
      </c>
      <c r="R64" s="7">
        <v>0</v>
      </c>
      <c r="S64" s="505">
        <v>0</v>
      </c>
      <c r="T64" s="447">
        <v>0.35324</v>
      </c>
      <c r="U64" s="453">
        <v>0.35324</v>
      </c>
      <c r="V64" s="453">
        <v>3.1924000000000001E-2</v>
      </c>
      <c r="W64" s="85">
        <f t="shared" si="95"/>
        <v>9.0374815989129206E-2</v>
      </c>
      <c r="X64" s="447">
        <v>0.35324</v>
      </c>
      <c r="Y64" s="453">
        <v>0.35324</v>
      </c>
      <c r="Z64" s="453">
        <v>3.5799999999999998E-2</v>
      </c>
      <c r="AA64" s="85">
        <f t="shared" si="96"/>
        <v>0.10134752576152191</v>
      </c>
      <c r="AB64" s="447">
        <v>0.35324</v>
      </c>
      <c r="AC64" s="453">
        <v>0.35324</v>
      </c>
      <c r="AD64" s="453">
        <v>0.10788055000000001</v>
      </c>
      <c r="AE64" s="85">
        <f t="shared" si="93"/>
        <v>0.30540298380704339</v>
      </c>
      <c r="AF64" s="447">
        <v>0.35324</v>
      </c>
      <c r="AG64" s="453">
        <v>0.35324</v>
      </c>
      <c r="AH64" s="453">
        <v>0</v>
      </c>
      <c r="AI64" s="85">
        <f t="shared" si="94"/>
        <v>0</v>
      </c>
      <c r="AJ64" s="734" t="s">
        <v>373</v>
      </c>
      <c r="AK64" s="734" t="s">
        <v>373</v>
      </c>
      <c r="AL64" s="735" t="s">
        <v>373</v>
      </c>
      <c r="AM64" s="734" t="s">
        <v>373</v>
      </c>
      <c r="AN64" s="734" t="s">
        <v>373</v>
      </c>
      <c r="AO64" s="735" t="s">
        <v>373</v>
      </c>
      <c r="AP64" s="734" t="s">
        <v>373</v>
      </c>
      <c r="AQ64" s="734" t="s">
        <v>373</v>
      </c>
      <c r="AR64" s="735" t="s">
        <v>373</v>
      </c>
      <c r="AS64" s="254">
        <f t="shared" si="55"/>
        <v>-1</v>
      </c>
      <c r="AT64" s="254">
        <f t="shared" si="56"/>
        <v>-1</v>
      </c>
      <c r="AU64" s="254">
        <f t="shared" si="57"/>
        <v>-1</v>
      </c>
      <c r="AV64" s="254">
        <f t="shared" si="86"/>
        <v>0</v>
      </c>
      <c r="AW64" s="403">
        <f t="shared" si="87"/>
        <v>0</v>
      </c>
      <c r="AX64" s="95">
        <f t="shared" si="88"/>
        <v>-0.10826815642458094</v>
      </c>
      <c r="AY64" s="254">
        <f t="shared" si="89"/>
        <v>0</v>
      </c>
      <c r="AZ64" s="403">
        <f t="shared" si="90"/>
        <v>0</v>
      </c>
      <c r="BA64" s="95">
        <f t="shared" si="91"/>
        <v>-0.66815148791881396</v>
      </c>
      <c r="BB64" s="254">
        <f t="shared" si="92"/>
        <v>0</v>
      </c>
      <c r="BC64" s="403">
        <f t="shared" si="92"/>
        <v>0</v>
      </c>
      <c r="BD64" s="85">
        <v>0</v>
      </c>
    </row>
    <row r="65" spans="2:56" ht="15" thickBot="1" x14ac:dyDescent="0.4">
      <c r="B65" s="82"/>
      <c r="C65" s="112" t="s">
        <v>70</v>
      </c>
      <c r="D65" s="741" t="s">
        <v>373</v>
      </c>
      <c r="E65" s="742" t="s">
        <v>373</v>
      </c>
      <c r="F65" s="743" t="s">
        <v>373</v>
      </c>
      <c r="G65" s="744" t="s">
        <v>373</v>
      </c>
      <c r="H65" s="741" t="s">
        <v>373</v>
      </c>
      <c r="I65" s="742" t="s">
        <v>373</v>
      </c>
      <c r="J65" s="743" t="s">
        <v>373</v>
      </c>
      <c r="K65" s="744" t="s">
        <v>373</v>
      </c>
      <c r="L65" s="741" t="s">
        <v>373</v>
      </c>
      <c r="M65" s="742" t="s">
        <v>373</v>
      </c>
      <c r="N65" s="743" t="s">
        <v>373</v>
      </c>
      <c r="O65" s="744" t="s">
        <v>373</v>
      </c>
      <c r="P65" s="449">
        <f>SUM(P63:P64)</f>
        <v>0.10227</v>
      </c>
      <c r="Q65" s="455">
        <f>SUM(Q63:Q64)</f>
        <v>0.10227</v>
      </c>
      <c r="R65" s="634">
        <f>SUM(R63:R64)</f>
        <v>0</v>
      </c>
      <c r="S65" s="565">
        <f t="shared" ref="S65:S67" si="97">R65/Q65</f>
        <v>0</v>
      </c>
      <c r="T65" s="449">
        <f>SUM(T63:T64)</f>
        <v>0.45550999999999997</v>
      </c>
      <c r="U65" s="455">
        <f>SUM(U63:U64)</f>
        <v>0.45550999999999997</v>
      </c>
      <c r="V65" s="455">
        <f>SUM(V63:V64)</f>
        <v>4.0688580000000002E-2</v>
      </c>
      <c r="W65" s="384">
        <f t="shared" si="95"/>
        <v>8.9325327654716707E-2</v>
      </c>
      <c r="X65" s="449">
        <f>SUM(X63:X64)</f>
        <v>0.45550999999999997</v>
      </c>
      <c r="Y65" s="455">
        <f>SUM(Y63:Y64)</f>
        <v>0.45550999999999997</v>
      </c>
      <c r="Z65" s="455">
        <f>SUM(Z63:Z64)</f>
        <v>6.9237610000000005E-2</v>
      </c>
      <c r="AA65" s="384">
        <f t="shared" si="96"/>
        <v>0.15200019758073371</v>
      </c>
      <c r="AB65" s="449">
        <f>SUM(AB63:AB64)</f>
        <v>0.45550999999999997</v>
      </c>
      <c r="AC65" s="455">
        <f>SUM(AC63:AC64)</f>
        <v>0.510042</v>
      </c>
      <c r="AD65" s="455">
        <f>SUM(AD63:AD64)</f>
        <v>0.12937098</v>
      </c>
      <c r="AE65" s="384">
        <f t="shared" si="93"/>
        <v>0.25364769960120931</v>
      </c>
      <c r="AF65" s="449">
        <f>SUM(AF63:AF64)</f>
        <v>0.59050999999999998</v>
      </c>
      <c r="AG65" s="455">
        <f>SUM(AG63:AG64)</f>
        <v>0.59050999999999998</v>
      </c>
      <c r="AH65" s="455">
        <f>SUM(AH63:AH64)</f>
        <v>5.9056160000000003E-2</v>
      </c>
      <c r="AI65" s="384">
        <f t="shared" si="94"/>
        <v>0.10000873820934447</v>
      </c>
      <c r="AJ65" s="742" t="s">
        <v>373</v>
      </c>
      <c r="AK65" s="742" t="s">
        <v>373</v>
      </c>
      <c r="AL65" s="743" t="s">
        <v>373</v>
      </c>
      <c r="AM65" s="742" t="s">
        <v>373</v>
      </c>
      <c r="AN65" s="742" t="s">
        <v>373</v>
      </c>
      <c r="AO65" s="743" t="s">
        <v>373</v>
      </c>
      <c r="AP65" s="742" t="s">
        <v>373</v>
      </c>
      <c r="AQ65" s="742" t="s">
        <v>373</v>
      </c>
      <c r="AR65" s="743" t="s">
        <v>373</v>
      </c>
      <c r="AS65" s="389">
        <f t="shared" si="55"/>
        <v>-0.77548242629140962</v>
      </c>
      <c r="AT65" s="389">
        <f t="shared" si="56"/>
        <v>-0.77548242629140962</v>
      </c>
      <c r="AU65" s="389">
        <f t="shared" si="57"/>
        <v>-1</v>
      </c>
      <c r="AV65" s="389">
        <f t="shared" si="86"/>
        <v>0</v>
      </c>
      <c r="AW65" s="460">
        <f t="shared" si="87"/>
        <v>0</v>
      </c>
      <c r="AX65" s="390">
        <f t="shared" si="88"/>
        <v>-0.41233413458379053</v>
      </c>
      <c r="AY65" s="389">
        <f t="shared" si="89"/>
        <v>0</v>
      </c>
      <c r="AZ65" s="460">
        <f t="shared" si="90"/>
        <v>-0.1069166852925838</v>
      </c>
      <c r="BA65" s="390">
        <f t="shared" si="91"/>
        <v>-0.46481343806779535</v>
      </c>
      <c r="BB65" s="389">
        <f t="shared" si="92"/>
        <v>-0.22861594215169939</v>
      </c>
      <c r="BC65" s="460">
        <f t="shared" si="92"/>
        <v>-0.13626864913379957</v>
      </c>
      <c r="BD65" s="384">
        <f t="shared" si="92"/>
        <v>1.1906432792108392</v>
      </c>
    </row>
    <row r="66" spans="2:56" x14ac:dyDescent="0.35">
      <c r="B66" s="109" t="s">
        <v>386</v>
      </c>
      <c r="C66" s="110" t="s">
        <v>380</v>
      </c>
      <c r="D66" s="745" t="s">
        <v>373</v>
      </c>
      <c r="E66" s="746" t="s">
        <v>373</v>
      </c>
      <c r="F66" s="747" t="s">
        <v>373</v>
      </c>
      <c r="G66" s="748" t="s">
        <v>373</v>
      </c>
      <c r="H66" s="745" t="s">
        <v>373</v>
      </c>
      <c r="I66" s="746" t="s">
        <v>373</v>
      </c>
      <c r="J66" s="747" t="s">
        <v>373</v>
      </c>
      <c r="K66" s="748" t="s">
        <v>373</v>
      </c>
      <c r="L66" s="745" t="s">
        <v>373</v>
      </c>
      <c r="M66" s="746" t="s">
        <v>373</v>
      </c>
      <c r="N66" s="747" t="s">
        <v>373</v>
      </c>
      <c r="O66" s="748" t="s">
        <v>373</v>
      </c>
      <c r="P66" s="532">
        <f>SUM(P67:P67)</f>
        <v>17.2</v>
      </c>
      <c r="Q66" s="533">
        <f>SUM(Q67:Q67)</f>
        <v>6.88</v>
      </c>
      <c r="R66" s="533">
        <f>SUM(R67:R67)</f>
        <v>2.2108279999999998E-2</v>
      </c>
      <c r="S66" s="376">
        <f t="shared" si="97"/>
        <v>3.2134127906976741E-3</v>
      </c>
      <c r="T66" s="586">
        <v>0</v>
      </c>
      <c r="U66" s="587">
        <v>0</v>
      </c>
      <c r="V66" s="585">
        <v>0</v>
      </c>
      <c r="W66" s="555">
        <v>0</v>
      </c>
      <c r="X66" s="586">
        <v>0</v>
      </c>
      <c r="Y66" s="587">
        <v>0</v>
      </c>
      <c r="Z66" s="585">
        <v>0</v>
      </c>
      <c r="AA66" s="555">
        <v>0</v>
      </c>
      <c r="AB66" s="586">
        <v>0</v>
      </c>
      <c r="AC66" s="587">
        <v>0</v>
      </c>
      <c r="AD66" s="585">
        <v>0</v>
      </c>
      <c r="AE66" s="555">
        <v>0</v>
      </c>
      <c r="AF66" s="586">
        <v>0</v>
      </c>
      <c r="AG66" s="585">
        <v>0</v>
      </c>
      <c r="AH66" s="585">
        <v>0</v>
      </c>
      <c r="AI66" s="555">
        <v>0</v>
      </c>
      <c r="AJ66" s="749" t="s">
        <v>373</v>
      </c>
      <c r="AK66" s="749" t="s">
        <v>373</v>
      </c>
      <c r="AL66" s="750" t="s">
        <v>373</v>
      </c>
      <c r="AM66" s="749" t="s">
        <v>373</v>
      </c>
      <c r="AN66" s="749" t="s">
        <v>373</v>
      </c>
      <c r="AO66" s="750" t="s">
        <v>373</v>
      </c>
      <c r="AP66" s="749" t="s">
        <v>373</v>
      </c>
      <c r="AQ66" s="749" t="s">
        <v>373</v>
      </c>
      <c r="AR66" s="750" t="s">
        <v>373</v>
      </c>
      <c r="AS66" s="587">
        <v>0</v>
      </c>
      <c r="AT66" s="587">
        <v>0</v>
      </c>
      <c r="AU66" s="587">
        <v>0</v>
      </c>
      <c r="AV66" s="587">
        <v>0</v>
      </c>
      <c r="AW66" s="587">
        <v>0</v>
      </c>
      <c r="AX66" s="587">
        <v>0</v>
      </c>
      <c r="AY66" s="585">
        <v>0</v>
      </c>
      <c r="AZ66" s="587">
        <v>0</v>
      </c>
      <c r="BA66" s="585">
        <v>0</v>
      </c>
      <c r="BB66" s="587">
        <v>0</v>
      </c>
      <c r="BC66" s="587">
        <v>0</v>
      </c>
      <c r="BD66" s="555">
        <v>0</v>
      </c>
    </row>
    <row r="67" spans="2:56" x14ac:dyDescent="0.35">
      <c r="B67" s="81"/>
      <c r="C67" s="84" t="s">
        <v>61</v>
      </c>
      <c r="D67" s="733" t="s">
        <v>373</v>
      </c>
      <c r="E67" s="734" t="s">
        <v>373</v>
      </c>
      <c r="F67" s="735" t="s">
        <v>373</v>
      </c>
      <c r="G67" s="736" t="s">
        <v>373</v>
      </c>
      <c r="H67" s="733" t="s">
        <v>373</v>
      </c>
      <c r="I67" s="734" t="s">
        <v>373</v>
      </c>
      <c r="J67" s="735" t="s">
        <v>373</v>
      </c>
      <c r="K67" s="736" t="s">
        <v>373</v>
      </c>
      <c r="L67" s="733" t="s">
        <v>373</v>
      </c>
      <c r="M67" s="734" t="s">
        <v>373</v>
      </c>
      <c r="N67" s="735" t="s">
        <v>373</v>
      </c>
      <c r="O67" s="736" t="s">
        <v>373</v>
      </c>
      <c r="P67" s="9">
        <v>17.2</v>
      </c>
      <c r="Q67" s="6">
        <v>6.88</v>
      </c>
      <c r="R67" s="6">
        <v>2.2108279999999998E-2</v>
      </c>
      <c r="S67" s="504">
        <f t="shared" si="97"/>
        <v>3.2134127906976741E-3</v>
      </c>
      <c r="T67" s="9">
        <v>0</v>
      </c>
      <c r="U67" s="7">
        <v>0</v>
      </c>
      <c r="V67" s="322">
        <v>0</v>
      </c>
      <c r="W67" s="505">
        <v>0</v>
      </c>
      <c r="X67" s="9">
        <v>0</v>
      </c>
      <c r="Y67" s="7">
        <v>0</v>
      </c>
      <c r="Z67" s="322">
        <v>0</v>
      </c>
      <c r="AA67" s="505">
        <v>0</v>
      </c>
      <c r="AB67" s="9">
        <v>0</v>
      </c>
      <c r="AC67" s="7">
        <v>0</v>
      </c>
      <c r="AD67" s="322">
        <v>0</v>
      </c>
      <c r="AE67" s="505">
        <v>0</v>
      </c>
      <c r="AF67" s="9">
        <v>0</v>
      </c>
      <c r="AG67" s="322">
        <v>0</v>
      </c>
      <c r="AH67" s="322">
        <v>0</v>
      </c>
      <c r="AI67" s="505">
        <v>0</v>
      </c>
      <c r="AJ67" s="734" t="s">
        <v>373</v>
      </c>
      <c r="AK67" s="734" t="s">
        <v>373</v>
      </c>
      <c r="AL67" s="735" t="s">
        <v>373</v>
      </c>
      <c r="AM67" s="734" t="s">
        <v>373</v>
      </c>
      <c r="AN67" s="734" t="s">
        <v>373</v>
      </c>
      <c r="AO67" s="735" t="s">
        <v>373</v>
      </c>
      <c r="AP67" s="734" t="s">
        <v>373</v>
      </c>
      <c r="AQ67" s="734" t="s">
        <v>373</v>
      </c>
      <c r="AR67" s="735" t="s">
        <v>373</v>
      </c>
      <c r="AS67" s="7">
        <v>0</v>
      </c>
      <c r="AT67" s="7">
        <v>0</v>
      </c>
      <c r="AU67" s="7">
        <v>0</v>
      </c>
      <c r="AV67" s="7">
        <v>0</v>
      </c>
      <c r="AW67" s="7">
        <v>0</v>
      </c>
      <c r="AX67" s="7">
        <v>0</v>
      </c>
      <c r="AY67" s="322">
        <v>0</v>
      </c>
      <c r="AZ67" s="7">
        <v>0</v>
      </c>
      <c r="BA67" s="322">
        <v>0</v>
      </c>
      <c r="BB67" s="7">
        <v>0</v>
      </c>
      <c r="BC67" s="7">
        <v>0</v>
      </c>
      <c r="BD67" s="505">
        <v>0</v>
      </c>
    </row>
    <row r="68" spans="2:56" ht="15" thickBot="1" x14ac:dyDescent="0.4">
      <c r="B68" s="81"/>
      <c r="C68" s="111" t="s">
        <v>69</v>
      </c>
      <c r="D68" s="741" t="s">
        <v>373</v>
      </c>
      <c r="E68" s="742" t="s">
        <v>373</v>
      </c>
      <c r="F68" s="743" t="s">
        <v>373</v>
      </c>
      <c r="G68" s="744" t="s">
        <v>373</v>
      </c>
      <c r="H68" s="741" t="s">
        <v>373</v>
      </c>
      <c r="I68" s="742" t="s">
        <v>373</v>
      </c>
      <c r="J68" s="743" t="s">
        <v>373</v>
      </c>
      <c r="K68" s="744" t="s">
        <v>373</v>
      </c>
      <c r="L68" s="741" t="s">
        <v>373</v>
      </c>
      <c r="M68" s="742" t="s">
        <v>373</v>
      </c>
      <c r="N68" s="743" t="s">
        <v>373</v>
      </c>
      <c r="O68" s="744" t="s">
        <v>373</v>
      </c>
      <c r="P68" s="530">
        <f>SUM(P67:P67)</f>
        <v>17.2</v>
      </c>
      <c r="Q68" s="531">
        <f>SUM(Q67:Q67)</f>
        <v>6.88</v>
      </c>
      <c r="R68" s="531">
        <f>SUM(R67:R67)</f>
        <v>2.2108279999999998E-2</v>
      </c>
      <c r="S68" s="565">
        <f>R68/Q68</f>
        <v>3.2134127906976741E-3</v>
      </c>
      <c r="T68" s="117">
        <v>0</v>
      </c>
      <c r="U68" s="287">
        <v>0</v>
      </c>
      <c r="V68" s="457">
        <v>0</v>
      </c>
      <c r="W68" s="569">
        <v>0</v>
      </c>
      <c r="X68" s="117">
        <v>0</v>
      </c>
      <c r="Y68" s="287">
        <v>0</v>
      </c>
      <c r="Z68" s="457">
        <v>0</v>
      </c>
      <c r="AA68" s="569">
        <v>0</v>
      </c>
      <c r="AB68" s="117">
        <v>0</v>
      </c>
      <c r="AC68" s="287">
        <v>0</v>
      </c>
      <c r="AD68" s="457">
        <v>0</v>
      </c>
      <c r="AE68" s="569">
        <v>0</v>
      </c>
      <c r="AF68" s="117">
        <v>0</v>
      </c>
      <c r="AG68" s="457">
        <v>0</v>
      </c>
      <c r="AH68" s="457">
        <v>0</v>
      </c>
      <c r="AI68" s="569">
        <v>0</v>
      </c>
      <c r="AJ68" s="738" t="s">
        <v>373</v>
      </c>
      <c r="AK68" s="738" t="s">
        <v>373</v>
      </c>
      <c r="AL68" s="739" t="s">
        <v>373</v>
      </c>
      <c r="AM68" s="738" t="s">
        <v>373</v>
      </c>
      <c r="AN68" s="738" t="s">
        <v>373</v>
      </c>
      <c r="AO68" s="739" t="s">
        <v>373</v>
      </c>
      <c r="AP68" s="738" t="s">
        <v>373</v>
      </c>
      <c r="AQ68" s="738" t="s">
        <v>373</v>
      </c>
      <c r="AR68" s="739" t="s">
        <v>373</v>
      </c>
      <c r="AS68" s="287">
        <v>0</v>
      </c>
      <c r="AT68" s="287">
        <v>0</v>
      </c>
      <c r="AU68" s="287">
        <v>0</v>
      </c>
      <c r="AV68" s="287">
        <v>0</v>
      </c>
      <c r="AW68" s="287">
        <v>0</v>
      </c>
      <c r="AX68" s="287">
        <v>0</v>
      </c>
      <c r="AY68" s="457">
        <v>0</v>
      </c>
      <c r="AZ68" s="287">
        <v>0</v>
      </c>
      <c r="BA68" s="457">
        <v>0</v>
      </c>
      <c r="BB68" s="287">
        <v>0</v>
      </c>
      <c r="BC68" s="287">
        <v>0</v>
      </c>
      <c r="BD68" s="569">
        <v>0</v>
      </c>
    </row>
    <row r="69" spans="2:56" x14ac:dyDescent="0.35">
      <c r="B69" s="109" t="s">
        <v>25</v>
      </c>
      <c r="C69" s="110" t="s">
        <v>381</v>
      </c>
      <c r="D69" s="729" t="s">
        <v>373</v>
      </c>
      <c r="E69" s="730" t="s">
        <v>373</v>
      </c>
      <c r="F69" s="731" t="s">
        <v>373</v>
      </c>
      <c r="G69" s="732" t="s">
        <v>373</v>
      </c>
      <c r="H69" s="729" t="s">
        <v>373</v>
      </c>
      <c r="I69" s="730" t="s">
        <v>373</v>
      </c>
      <c r="J69" s="731" t="s">
        <v>373</v>
      </c>
      <c r="K69" s="732" t="s">
        <v>373</v>
      </c>
      <c r="L69" s="729" t="s">
        <v>373</v>
      </c>
      <c r="M69" s="730" t="s">
        <v>373</v>
      </c>
      <c r="N69" s="731" t="s">
        <v>373</v>
      </c>
      <c r="O69" s="732" t="s">
        <v>373</v>
      </c>
      <c r="P69" s="450">
        <f>P76+P79</f>
        <v>99.112700000000004</v>
      </c>
      <c r="Q69" s="456">
        <f>Q76+Q79</f>
        <v>99.454663629999999</v>
      </c>
      <c r="R69" s="635">
        <f>R76+R79</f>
        <v>54.776955229999999</v>
      </c>
      <c r="S69" s="376">
        <f t="shared" ref="S69" si="98">R69/Q69</f>
        <v>0.55077311843098731</v>
      </c>
      <c r="T69" s="450">
        <f>T76+T79</f>
        <v>61.036609999999996</v>
      </c>
      <c r="U69" s="456">
        <f>U76+U79</f>
        <v>156.68500248000001</v>
      </c>
      <c r="V69" s="456">
        <f>V76+V79</f>
        <v>50.397412260000003</v>
      </c>
      <c r="W69" s="391">
        <f t="shared" si="95"/>
        <v>0.32164796542306567</v>
      </c>
      <c r="X69" s="450">
        <f>X76+X79</f>
        <v>61.036609999999996</v>
      </c>
      <c r="Y69" s="456">
        <f>Y76+Y79</f>
        <v>61.035448389999999</v>
      </c>
      <c r="Z69" s="456">
        <f>Z76+Z79</f>
        <v>47.905710489999997</v>
      </c>
      <c r="AA69" s="391">
        <f t="shared" si="96"/>
        <v>0.78488340388515654</v>
      </c>
      <c r="AB69" s="450">
        <f>AB76+AB79</f>
        <v>61.036609999999996</v>
      </c>
      <c r="AC69" s="456">
        <f>AC76+AC79</f>
        <v>61.036610000000003</v>
      </c>
      <c r="AD69" s="456">
        <f>AD76+AD79</f>
        <v>45.843936309999989</v>
      </c>
      <c r="AE69" s="391">
        <f t="shared" si="93"/>
        <v>0.75108916288109684</v>
      </c>
      <c r="AF69" s="450">
        <f>AF76+AF79</f>
        <v>60.49006</v>
      </c>
      <c r="AG69" s="456">
        <f>AG76+AG79</f>
        <v>58.283868400000003</v>
      </c>
      <c r="AH69" s="456">
        <f>AH76+AH79</f>
        <v>40.730371910000002</v>
      </c>
      <c r="AI69" s="391">
        <f t="shared" si="94"/>
        <v>0.69882753201055547</v>
      </c>
      <c r="AJ69" s="749" t="s">
        <v>373</v>
      </c>
      <c r="AK69" s="749" t="s">
        <v>373</v>
      </c>
      <c r="AL69" s="750" t="s">
        <v>373</v>
      </c>
      <c r="AM69" s="749" t="s">
        <v>373</v>
      </c>
      <c r="AN69" s="749" t="s">
        <v>373</v>
      </c>
      <c r="AO69" s="750" t="s">
        <v>373</v>
      </c>
      <c r="AP69" s="749" t="s">
        <v>373</v>
      </c>
      <c r="AQ69" s="749" t="s">
        <v>373</v>
      </c>
      <c r="AR69" s="750" t="s">
        <v>373</v>
      </c>
      <c r="AS69" s="392">
        <f t="shared" si="55"/>
        <v>0.62382380017500993</v>
      </c>
      <c r="AT69" s="392">
        <f t="shared" si="56"/>
        <v>-0.36525728655686207</v>
      </c>
      <c r="AU69" s="392">
        <f t="shared" si="57"/>
        <v>8.6900155654936306E-2</v>
      </c>
      <c r="AV69" s="392">
        <f t="shared" ref="AV69:AV79" si="99">(T69-X69)/X69</f>
        <v>0</v>
      </c>
      <c r="AW69" s="379">
        <f t="shared" ref="AW69:AW79" si="100">(U69-Y69)/Y69</f>
        <v>1.567114793338213</v>
      </c>
      <c r="AX69" s="393">
        <f t="shared" ref="AX69:AX79" si="101">(V69-Z69)/Z69</f>
        <v>5.2012625311550952E-2</v>
      </c>
      <c r="AY69" s="392">
        <f t="shared" ref="AY69:BA72" si="102">(X69-AB69)/AB69</f>
        <v>0</v>
      </c>
      <c r="AZ69" s="379">
        <f t="shared" si="102"/>
        <v>-1.9031364946448236E-5</v>
      </c>
      <c r="BA69" s="393">
        <f t="shared" si="102"/>
        <v>4.4973759802346434E-2</v>
      </c>
      <c r="BB69" s="392">
        <f t="shared" si="92"/>
        <v>9.0353687862104338E-3</v>
      </c>
      <c r="BC69" s="379">
        <f t="shared" si="92"/>
        <v>4.7229905556509015E-2</v>
      </c>
      <c r="BD69" s="391">
        <f t="shared" si="92"/>
        <v>0.1255467151466034</v>
      </c>
    </row>
    <row r="70" spans="2:56" x14ac:dyDescent="0.35">
      <c r="B70" s="81"/>
      <c r="C70" s="84" t="s">
        <v>57</v>
      </c>
      <c r="D70" s="733" t="s">
        <v>373</v>
      </c>
      <c r="E70" s="734" t="s">
        <v>373</v>
      </c>
      <c r="F70" s="735" t="s">
        <v>373</v>
      </c>
      <c r="G70" s="736" t="s">
        <v>373</v>
      </c>
      <c r="H70" s="733" t="s">
        <v>373</v>
      </c>
      <c r="I70" s="734" t="s">
        <v>373</v>
      </c>
      <c r="J70" s="735" t="s">
        <v>373</v>
      </c>
      <c r="K70" s="736" t="s">
        <v>373</v>
      </c>
      <c r="L70" s="733" t="s">
        <v>373</v>
      </c>
      <c r="M70" s="734" t="s">
        <v>373</v>
      </c>
      <c r="N70" s="735" t="s">
        <v>373</v>
      </c>
      <c r="O70" s="736" t="s">
        <v>373</v>
      </c>
      <c r="P70" s="447">
        <v>30.40849</v>
      </c>
      <c r="Q70" s="453">
        <v>30.754024000000001</v>
      </c>
      <c r="R70" s="632">
        <v>23.690133339999999</v>
      </c>
      <c r="S70" s="504">
        <f>R70/Q70</f>
        <v>0.77031003617607885</v>
      </c>
      <c r="T70" s="447">
        <v>23.78961</v>
      </c>
      <c r="U70" s="453">
        <v>24.871048009999999</v>
      </c>
      <c r="V70" s="453">
        <v>23.859797409999999</v>
      </c>
      <c r="W70" s="85">
        <f t="shared" ref="W70:W76" si="103">V70/U70</f>
        <v>0.95934024977180687</v>
      </c>
      <c r="X70" s="447">
        <v>23.78961</v>
      </c>
      <c r="Y70" s="453">
        <v>24.033264919999997</v>
      </c>
      <c r="Z70" s="453">
        <v>23.36582078</v>
      </c>
      <c r="AA70" s="85">
        <f t="shared" ref="AA70:AA76" si="104">Z70/Y70</f>
        <v>0.97222832011290472</v>
      </c>
      <c r="AB70" s="447">
        <v>23.78961</v>
      </c>
      <c r="AC70" s="453">
        <v>23.78961</v>
      </c>
      <c r="AD70" s="453">
        <v>20.756550579999995</v>
      </c>
      <c r="AE70" s="85">
        <f>AD70/AC70</f>
        <v>0.87250486998315635</v>
      </c>
      <c r="AF70" s="447">
        <v>23.047529999999998</v>
      </c>
      <c r="AG70" s="453">
        <v>23.047529999999998</v>
      </c>
      <c r="AH70" s="453">
        <v>19.137849999999997</v>
      </c>
      <c r="AI70" s="85">
        <f>AH70/AG70</f>
        <v>0.83036446855693424</v>
      </c>
      <c r="AJ70" s="751" t="s">
        <v>373</v>
      </c>
      <c r="AK70" s="751" t="s">
        <v>373</v>
      </c>
      <c r="AL70" s="752" t="s">
        <v>373</v>
      </c>
      <c r="AM70" s="751" t="s">
        <v>373</v>
      </c>
      <c r="AN70" s="751" t="s">
        <v>373</v>
      </c>
      <c r="AO70" s="752" t="s">
        <v>373</v>
      </c>
      <c r="AP70" s="751" t="s">
        <v>373</v>
      </c>
      <c r="AQ70" s="751" t="s">
        <v>373</v>
      </c>
      <c r="AR70" s="752" t="s">
        <v>373</v>
      </c>
      <c r="AS70" s="254">
        <f t="shared" si="55"/>
        <v>0.27822566237950103</v>
      </c>
      <c r="AT70" s="254">
        <f t="shared" si="56"/>
        <v>0.23653912724685389</v>
      </c>
      <c r="AU70" s="254">
        <f t="shared" si="57"/>
        <v>-7.1108763869424498E-3</v>
      </c>
      <c r="AV70" s="254">
        <f t="shared" si="99"/>
        <v>0</v>
      </c>
      <c r="AW70" s="403">
        <f t="shared" si="100"/>
        <v>3.4859312406730722E-2</v>
      </c>
      <c r="AX70" s="95">
        <f t="shared" si="101"/>
        <v>2.1140991992150287E-2</v>
      </c>
      <c r="AY70" s="254">
        <f t="shared" si="102"/>
        <v>0</v>
      </c>
      <c r="AZ70" s="403">
        <f t="shared" si="102"/>
        <v>1.0242072904936119E-2</v>
      </c>
      <c r="BA70" s="95">
        <f t="shared" si="102"/>
        <v>0.12570827652423958</v>
      </c>
      <c r="BB70" s="254">
        <f t="shared" si="92"/>
        <v>3.2197810351044187E-2</v>
      </c>
      <c r="BC70" s="403">
        <f t="shared" si="92"/>
        <v>3.2197810351044187E-2</v>
      </c>
      <c r="BD70" s="85">
        <f t="shared" si="92"/>
        <v>8.4581109163254967E-2</v>
      </c>
    </row>
    <row r="71" spans="2:56" x14ac:dyDescent="0.35">
      <c r="B71" s="81"/>
      <c r="C71" s="84" t="s">
        <v>58</v>
      </c>
      <c r="D71" s="733" t="s">
        <v>373</v>
      </c>
      <c r="E71" s="734" t="s">
        <v>373</v>
      </c>
      <c r="F71" s="735" t="s">
        <v>373</v>
      </c>
      <c r="G71" s="736" t="s">
        <v>373</v>
      </c>
      <c r="H71" s="733" t="s">
        <v>373</v>
      </c>
      <c r="I71" s="734" t="s">
        <v>373</v>
      </c>
      <c r="J71" s="735" t="s">
        <v>373</v>
      </c>
      <c r="K71" s="736" t="s">
        <v>373</v>
      </c>
      <c r="L71" s="733" t="s">
        <v>373</v>
      </c>
      <c r="M71" s="734" t="s">
        <v>373</v>
      </c>
      <c r="N71" s="735" t="s">
        <v>373</v>
      </c>
      <c r="O71" s="736" t="s">
        <v>373</v>
      </c>
      <c r="P71" s="447">
        <v>30.93852</v>
      </c>
      <c r="Q71" s="453">
        <v>30.737864619999996</v>
      </c>
      <c r="R71" s="632">
        <v>20.940256489999999</v>
      </c>
      <c r="S71" s="504">
        <f>R71/Q71</f>
        <v>0.68125280493216001</v>
      </c>
      <c r="T71" s="447">
        <v>18.165469999999999</v>
      </c>
      <c r="U71" s="453">
        <v>23.465461550000004</v>
      </c>
      <c r="V71" s="453">
        <v>17.946427900000003</v>
      </c>
      <c r="W71" s="85">
        <f t="shared" si="103"/>
        <v>0.76480182849844691</v>
      </c>
      <c r="X71" s="447">
        <v>18.165469999999999</v>
      </c>
      <c r="Y71" s="453">
        <v>17.920653469999998</v>
      </c>
      <c r="Z71" s="453">
        <v>15.868447789999999</v>
      </c>
      <c r="AA71" s="85">
        <f t="shared" si="104"/>
        <v>0.88548376969425335</v>
      </c>
      <c r="AB71" s="447">
        <v>18.165469999999999</v>
      </c>
      <c r="AC71" s="453">
        <v>18.023288860000001</v>
      </c>
      <c r="AD71" s="453">
        <v>14.99016655</v>
      </c>
      <c r="AE71" s="85">
        <f>AD71/AC71</f>
        <v>0.8317109416843691</v>
      </c>
      <c r="AF71" s="447">
        <v>18.105499999999999</v>
      </c>
      <c r="AG71" s="453">
        <v>18.105499999999999</v>
      </c>
      <c r="AH71" s="453">
        <v>13.877224020000002</v>
      </c>
      <c r="AI71" s="85">
        <f>AH71/AG71</f>
        <v>0.76646455607412123</v>
      </c>
      <c r="AJ71" s="751" t="s">
        <v>373</v>
      </c>
      <c r="AK71" s="751" t="s">
        <v>373</v>
      </c>
      <c r="AL71" s="752" t="s">
        <v>373</v>
      </c>
      <c r="AM71" s="751" t="s">
        <v>373</v>
      </c>
      <c r="AN71" s="751" t="s">
        <v>373</v>
      </c>
      <c r="AO71" s="752" t="s">
        <v>373</v>
      </c>
      <c r="AP71" s="751" t="s">
        <v>373</v>
      </c>
      <c r="AQ71" s="751" t="s">
        <v>373</v>
      </c>
      <c r="AR71" s="752" t="s">
        <v>373</v>
      </c>
      <c r="AS71" s="254">
        <f t="shared" si="55"/>
        <v>0.70314998731109091</v>
      </c>
      <c r="AT71" s="254">
        <f t="shared" si="56"/>
        <v>0.3099194556435218</v>
      </c>
      <c r="AU71" s="254">
        <f t="shared" si="57"/>
        <v>0.16682030578352561</v>
      </c>
      <c r="AV71" s="254">
        <f t="shared" si="99"/>
        <v>0</v>
      </c>
      <c r="AW71" s="403">
        <f t="shared" si="100"/>
        <v>0.30940881086073513</v>
      </c>
      <c r="AX71" s="95">
        <f t="shared" si="101"/>
        <v>0.13095043305429713</v>
      </c>
      <c r="AY71" s="254">
        <f t="shared" si="102"/>
        <v>0</v>
      </c>
      <c r="AZ71" s="403">
        <f t="shared" si="102"/>
        <v>-5.6945982943094886E-3</v>
      </c>
      <c r="BA71" s="95">
        <f t="shared" si="102"/>
        <v>5.8590492445195666E-2</v>
      </c>
      <c r="BB71" s="254">
        <f t="shared" si="92"/>
        <v>3.3122531827345205E-3</v>
      </c>
      <c r="BC71" s="403">
        <f t="shared" si="92"/>
        <v>-4.540672171439524E-3</v>
      </c>
      <c r="BD71" s="85">
        <f t="shared" si="92"/>
        <v>8.0199219123076301E-2</v>
      </c>
    </row>
    <row r="72" spans="2:56" x14ac:dyDescent="0.35">
      <c r="B72" s="81"/>
      <c r="C72" s="84" t="s">
        <v>59</v>
      </c>
      <c r="D72" s="733" t="s">
        <v>373</v>
      </c>
      <c r="E72" s="734" t="s">
        <v>373</v>
      </c>
      <c r="F72" s="735" t="s">
        <v>373</v>
      </c>
      <c r="G72" s="736" t="s">
        <v>373</v>
      </c>
      <c r="H72" s="733" t="s">
        <v>373</v>
      </c>
      <c r="I72" s="734" t="s">
        <v>373</v>
      </c>
      <c r="J72" s="735" t="s">
        <v>373</v>
      </c>
      <c r="K72" s="736" t="s">
        <v>373</v>
      </c>
      <c r="L72" s="733" t="s">
        <v>373</v>
      </c>
      <c r="M72" s="734" t="s">
        <v>373</v>
      </c>
      <c r="N72" s="735" t="s">
        <v>373</v>
      </c>
      <c r="O72" s="736" t="s">
        <v>373</v>
      </c>
      <c r="P72" s="447">
        <v>6.0999999999999999E-2</v>
      </c>
      <c r="Q72" s="453">
        <v>0.25808501</v>
      </c>
      <c r="R72" s="632">
        <v>0.11064908</v>
      </c>
      <c r="S72" s="504">
        <f>R72/Q72</f>
        <v>0.42873113785260136</v>
      </c>
      <c r="T72" s="447">
        <v>0.06</v>
      </c>
      <c r="U72" s="453">
        <v>0.41159174999999998</v>
      </c>
      <c r="V72" s="453">
        <v>0.31522381999999999</v>
      </c>
      <c r="W72" s="85">
        <f t="shared" si="103"/>
        <v>0.76586525361599211</v>
      </c>
      <c r="X72" s="447">
        <v>0.06</v>
      </c>
      <c r="Y72" s="453">
        <v>0.06</v>
      </c>
      <c r="Z72" s="453">
        <v>3.8972800000000002E-2</v>
      </c>
      <c r="AA72" s="85">
        <f t="shared" si="104"/>
        <v>0.64954666666666672</v>
      </c>
      <c r="AB72" s="447">
        <v>0.06</v>
      </c>
      <c r="AC72" s="453">
        <v>0.20218114000000001</v>
      </c>
      <c r="AD72" s="453">
        <v>0.13925679000000002</v>
      </c>
      <c r="AE72" s="85">
        <f t="shared" ref="AE72:AE83" si="105">AD72/AC72</f>
        <v>0.6887724047851348</v>
      </c>
      <c r="AF72" s="447">
        <v>0.06</v>
      </c>
      <c r="AG72" s="453">
        <v>0.06</v>
      </c>
      <c r="AH72" s="453">
        <v>2.646165E-2</v>
      </c>
      <c r="AI72" s="85">
        <f t="shared" ref="AI72:AI83" si="106">AH72/AG72</f>
        <v>0.44102750000000002</v>
      </c>
      <c r="AJ72" s="751" t="s">
        <v>373</v>
      </c>
      <c r="AK72" s="751" t="s">
        <v>373</v>
      </c>
      <c r="AL72" s="752" t="s">
        <v>373</v>
      </c>
      <c r="AM72" s="751" t="s">
        <v>373</v>
      </c>
      <c r="AN72" s="751" t="s">
        <v>373</v>
      </c>
      <c r="AO72" s="752" t="s">
        <v>373</v>
      </c>
      <c r="AP72" s="751" t="s">
        <v>373</v>
      </c>
      <c r="AQ72" s="751" t="s">
        <v>373</v>
      </c>
      <c r="AR72" s="752" t="s">
        <v>373</v>
      </c>
      <c r="AS72" s="254">
        <f t="shared" si="55"/>
        <v>1.6666666666666684E-2</v>
      </c>
      <c r="AT72" s="254">
        <f t="shared" si="56"/>
        <v>-0.37295873884741371</v>
      </c>
      <c r="AU72" s="254">
        <f t="shared" si="57"/>
        <v>-0.6489824912343235</v>
      </c>
      <c r="AV72" s="254">
        <f t="shared" si="99"/>
        <v>0</v>
      </c>
      <c r="AW72" s="403">
        <f t="shared" si="100"/>
        <v>5.8598625000000002</v>
      </c>
      <c r="AX72" s="95">
        <f t="shared" si="101"/>
        <v>7.0883031242302321</v>
      </c>
      <c r="AY72" s="254">
        <f t="shared" si="102"/>
        <v>0</v>
      </c>
      <c r="AZ72" s="403">
        <f t="shared" si="102"/>
        <v>-0.70323641463293762</v>
      </c>
      <c r="BA72" s="95">
        <f t="shared" si="102"/>
        <v>-0.72013716530447103</v>
      </c>
      <c r="BB72" s="254">
        <f t="shared" si="92"/>
        <v>0</v>
      </c>
      <c r="BC72" s="403">
        <f t="shared" si="92"/>
        <v>2.3696856666666668</v>
      </c>
      <c r="BD72" s="85">
        <f t="shared" si="92"/>
        <v>4.2625890675751519</v>
      </c>
    </row>
    <row r="73" spans="2:56" x14ac:dyDescent="0.35">
      <c r="B73" s="81"/>
      <c r="C73" s="84" t="s">
        <v>60</v>
      </c>
      <c r="D73" s="733" t="s">
        <v>373</v>
      </c>
      <c r="E73" s="734" t="s">
        <v>373</v>
      </c>
      <c r="F73" s="735" t="s">
        <v>373</v>
      </c>
      <c r="G73" s="736" t="s">
        <v>373</v>
      </c>
      <c r="H73" s="733" t="s">
        <v>373</v>
      </c>
      <c r="I73" s="734" t="s">
        <v>373</v>
      </c>
      <c r="J73" s="735" t="s">
        <v>373</v>
      </c>
      <c r="K73" s="736" t="s">
        <v>373</v>
      </c>
      <c r="L73" s="733" t="s">
        <v>373</v>
      </c>
      <c r="M73" s="734" t="s">
        <v>373</v>
      </c>
      <c r="N73" s="735" t="s">
        <v>373</v>
      </c>
      <c r="O73" s="736" t="s">
        <v>373</v>
      </c>
      <c r="P73" s="447">
        <v>0.67745</v>
      </c>
      <c r="Q73" s="453">
        <v>0.67745</v>
      </c>
      <c r="R73" s="632">
        <v>0.37486551000000001</v>
      </c>
      <c r="S73" s="504">
        <f>R73/Q73</f>
        <v>0.55334786331094543</v>
      </c>
      <c r="T73" s="447">
        <v>0.36062</v>
      </c>
      <c r="U73" s="453">
        <v>0.36062</v>
      </c>
      <c r="V73" s="453">
        <v>0.33409857999999998</v>
      </c>
      <c r="W73" s="85">
        <f t="shared" si="103"/>
        <v>0.92645604791747538</v>
      </c>
      <c r="X73" s="447">
        <v>0.36062</v>
      </c>
      <c r="Y73" s="453">
        <v>0.36062</v>
      </c>
      <c r="Z73" s="453">
        <v>0.35030073</v>
      </c>
      <c r="AA73" s="85">
        <f t="shared" si="104"/>
        <v>0.9713846431146359</v>
      </c>
      <c r="AB73" s="447">
        <v>0.36062</v>
      </c>
      <c r="AC73" s="453">
        <v>0.36062</v>
      </c>
      <c r="AD73" s="453">
        <v>0.16805822000000001</v>
      </c>
      <c r="AE73" s="85">
        <f t="shared" si="105"/>
        <v>0.46602578891908381</v>
      </c>
      <c r="AF73" s="447">
        <v>0.36062</v>
      </c>
      <c r="AG73" s="453">
        <v>0.36062</v>
      </c>
      <c r="AH73" s="453">
        <v>0.16849629999999999</v>
      </c>
      <c r="AI73" s="85">
        <f t="shared" si="106"/>
        <v>0.46724058565803334</v>
      </c>
      <c r="AJ73" s="751" t="s">
        <v>373</v>
      </c>
      <c r="AK73" s="751" t="s">
        <v>373</v>
      </c>
      <c r="AL73" s="752" t="s">
        <v>373</v>
      </c>
      <c r="AM73" s="751" t="s">
        <v>373</v>
      </c>
      <c r="AN73" s="751" t="s">
        <v>373</v>
      </c>
      <c r="AO73" s="752" t="s">
        <v>373</v>
      </c>
      <c r="AP73" s="751" t="s">
        <v>373</v>
      </c>
      <c r="AQ73" s="751" t="s">
        <v>373</v>
      </c>
      <c r="AR73" s="752" t="s">
        <v>373</v>
      </c>
      <c r="AS73" s="254">
        <f t="shared" si="55"/>
        <v>0.87857024014197771</v>
      </c>
      <c r="AT73" s="254">
        <f t="shared" si="56"/>
        <v>0.87857024014197771</v>
      </c>
      <c r="AU73" s="254">
        <f t="shared" si="57"/>
        <v>0.12202066228476648</v>
      </c>
      <c r="AV73" s="254">
        <f t="shared" si="99"/>
        <v>0</v>
      </c>
      <c r="AW73" s="403">
        <f t="shared" si="100"/>
        <v>0</v>
      </c>
      <c r="AX73" s="95">
        <f t="shared" si="101"/>
        <v>-4.6252116003298156E-2</v>
      </c>
      <c r="AY73" s="254">
        <f t="shared" ref="AY73:BA91" si="107">(X73-AB73)/AB73</f>
        <v>0</v>
      </c>
      <c r="AZ73" s="403">
        <f t="shared" si="107"/>
        <v>0</v>
      </c>
      <c r="BA73" s="95">
        <f t="shared" si="107"/>
        <v>1.0844010486365974</v>
      </c>
      <c r="BB73" s="254">
        <f t="shared" si="92"/>
        <v>0</v>
      </c>
      <c r="BC73" s="403">
        <f t="shared" si="92"/>
        <v>0</v>
      </c>
      <c r="BD73" s="85">
        <f t="shared" si="92"/>
        <v>-2.599938396273269E-3</v>
      </c>
    </row>
    <row r="74" spans="2:56" x14ac:dyDescent="0.35">
      <c r="B74" s="81"/>
      <c r="C74" s="84" t="s">
        <v>61</v>
      </c>
      <c r="D74" s="733" t="s">
        <v>373</v>
      </c>
      <c r="E74" s="734" t="s">
        <v>373</v>
      </c>
      <c r="F74" s="735" t="s">
        <v>373</v>
      </c>
      <c r="G74" s="736" t="s">
        <v>373</v>
      </c>
      <c r="H74" s="733" t="s">
        <v>373</v>
      </c>
      <c r="I74" s="734" t="s">
        <v>373</v>
      </c>
      <c r="J74" s="735" t="s">
        <v>373</v>
      </c>
      <c r="K74" s="736" t="s">
        <v>373</v>
      </c>
      <c r="L74" s="733" t="s">
        <v>373</v>
      </c>
      <c r="M74" s="734" t="s">
        <v>373</v>
      </c>
      <c r="N74" s="735" t="s">
        <v>373</v>
      </c>
      <c r="O74" s="736" t="s">
        <v>373</v>
      </c>
      <c r="P74" s="447">
        <v>37.001240000000003</v>
      </c>
      <c r="Q74" s="453">
        <v>37.001240000000003</v>
      </c>
      <c r="R74" s="632">
        <v>9.6498698399999991</v>
      </c>
      <c r="S74" s="504">
        <f>R74/Q74</f>
        <v>0.2607985526971528</v>
      </c>
      <c r="T74" s="447">
        <v>18.101189999999999</v>
      </c>
      <c r="U74" s="453">
        <v>107.01656117</v>
      </c>
      <c r="V74" s="453">
        <v>7.6974035499999998</v>
      </c>
      <c r="W74" s="85">
        <f t="shared" si="103"/>
        <v>7.1927218234683996E-2</v>
      </c>
      <c r="X74" s="447">
        <v>18.101189999999999</v>
      </c>
      <c r="Y74" s="453">
        <v>18.101189999999999</v>
      </c>
      <c r="Z74" s="453">
        <v>8.2618325400000003</v>
      </c>
      <c r="AA74" s="85">
        <f t="shared" si="104"/>
        <v>0.45642482842288273</v>
      </c>
      <c r="AB74" s="447">
        <v>18.101189999999999</v>
      </c>
      <c r="AC74" s="453">
        <v>17.502948800000002</v>
      </c>
      <c r="AD74" s="453">
        <v>8.9789447200000012</v>
      </c>
      <c r="AE74" s="85">
        <f t="shared" si="105"/>
        <v>0.51299611411763946</v>
      </c>
      <c r="AF74" s="447">
        <v>18.35669</v>
      </c>
      <c r="AG74" s="453">
        <v>16.1504984</v>
      </c>
      <c r="AH74" s="453">
        <v>7.307645439999999</v>
      </c>
      <c r="AI74" s="85">
        <f t="shared" si="106"/>
        <v>0.45247182216989656</v>
      </c>
      <c r="AJ74" s="751" t="s">
        <v>373</v>
      </c>
      <c r="AK74" s="751" t="s">
        <v>373</v>
      </c>
      <c r="AL74" s="752" t="s">
        <v>373</v>
      </c>
      <c r="AM74" s="751" t="s">
        <v>373</v>
      </c>
      <c r="AN74" s="751" t="s">
        <v>373</v>
      </c>
      <c r="AO74" s="752" t="s">
        <v>373</v>
      </c>
      <c r="AP74" s="751" t="s">
        <v>373</v>
      </c>
      <c r="AQ74" s="751" t="s">
        <v>373</v>
      </c>
      <c r="AR74" s="752" t="s">
        <v>373</v>
      </c>
      <c r="AS74" s="254">
        <f t="shared" si="55"/>
        <v>1.0441330100396717</v>
      </c>
      <c r="AT74" s="254">
        <f t="shared" si="56"/>
        <v>-0.65424753332129515</v>
      </c>
      <c r="AU74" s="254">
        <f t="shared" si="57"/>
        <v>0.25365258262963225</v>
      </c>
      <c r="AV74" s="254">
        <f t="shared" si="99"/>
        <v>0</v>
      </c>
      <c r="AW74" s="403">
        <f t="shared" si="100"/>
        <v>4.9121284937620127</v>
      </c>
      <c r="AX74" s="95">
        <f t="shared" si="101"/>
        <v>-6.8317650747251837E-2</v>
      </c>
      <c r="AY74" s="254">
        <f t="shared" si="107"/>
        <v>0</v>
      </c>
      <c r="AZ74" s="403">
        <f t="shared" si="107"/>
        <v>3.4179452093237951E-2</v>
      </c>
      <c r="BA74" s="95">
        <f t="shared" si="107"/>
        <v>-7.9865975608768514E-2</v>
      </c>
      <c r="BB74" s="254">
        <f t="shared" ref="BB74:BD91" si="108">(AB74-AF74)/AF74</f>
        <v>-1.39186313000874E-2</v>
      </c>
      <c r="BC74" s="403">
        <f t="shared" si="108"/>
        <v>8.3740474535448528E-2</v>
      </c>
      <c r="BD74" s="85">
        <f t="shared" si="108"/>
        <v>0.22870557879721137</v>
      </c>
    </row>
    <row r="75" spans="2:56" x14ac:dyDescent="0.35">
      <c r="B75" s="81"/>
      <c r="C75" s="84" t="s">
        <v>62</v>
      </c>
      <c r="D75" s="733" t="s">
        <v>373</v>
      </c>
      <c r="E75" s="734" t="s">
        <v>373</v>
      </c>
      <c r="F75" s="735" t="s">
        <v>373</v>
      </c>
      <c r="G75" s="736" t="s">
        <v>373</v>
      </c>
      <c r="H75" s="733" t="s">
        <v>373</v>
      </c>
      <c r="I75" s="734" t="s">
        <v>373</v>
      </c>
      <c r="J75" s="735" t="s">
        <v>373</v>
      </c>
      <c r="K75" s="736" t="s">
        <v>373</v>
      </c>
      <c r="L75" s="733" t="s">
        <v>373</v>
      </c>
      <c r="M75" s="734" t="s">
        <v>373</v>
      </c>
      <c r="N75" s="735" t="s">
        <v>373</v>
      </c>
      <c r="O75" s="736" t="s">
        <v>373</v>
      </c>
      <c r="P75" s="641">
        <v>0</v>
      </c>
      <c r="Q75" s="636">
        <v>0</v>
      </c>
      <c r="R75" s="636">
        <v>0</v>
      </c>
      <c r="S75" s="505">
        <v>0</v>
      </c>
      <c r="T75" s="447">
        <v>0.08</v>
      </c>
      <c r="U75" s="453">
        <v>0.08</v>
      </c>
      <c r="V75" s="453">
        <v>4.0000000000000001E-3</v>
      </c>
      <c r="W75" s="85">
        <f t="shared" si="103"/>
        <v>0.05</v>
      </c>
      <c r="X75" s="447">
        <v>0.08</v>
      </c>
      <c r="Y75" s="453">
        <v>0.08</v>
      </c>
      <c r="Z75" s="453">
        <v>4.92729E-3</v>
      </c>
      <c r="AA75" s="85">
        <f t="shared" si="104"/>
        <v>6.1591124999999997E-2</v>
      </c>
      <c r="AB75" s="447">
        <v>0.08</v>
      </c>
      <c r="AC75" s="453">
        <v>0.08</v>
      </c>
      <c r="AD75" s="453">
        <v>2.7139899999999999E-3</v>
      </c>
      <c r="AE75" s="85">
        <f t="shared" si="105"/>
        <v>3.3924875E-2</v>
      </c>
      <c r="AF75" s="447">
        <v>0.08</v>
      </c>
      <c r="AG75" s="453">
        <v>0.08</v>
      </c>
      <c r="AH75" s="453">
        <v>3.9755440000000003E-2</v>
      </c>
      <c r="AI75" s="85">
        <f t="shared" si="106"/>
        <v>0.49694300000000002</v>
      </c>
      <c r="AJ75" s="751" t="s">
        <v>373</v>
      </c>
      <c r="AK75" s="751" t="s">
        <v>373</v>
      </c>
      <c r="AL75" s="752" t="s">
        <v>373</v>
      </c>
      <c r="AM75" s="751" t="s">
        <v>373</v>
      </c>
      <c r="AN75" s="751" t="s">
        <v>373</v>
      </c>
      <c r="AO75" s="752" t="s">
        <v>373</v>
      </c>
      <c r="AP75" s="751" t="s">
        <v>373</v>
      </c>
      <c r="AQ75" s="751" t="s">
        <v>373</v>
      </c>
      <c r="AR75" s="752" t="s">
        <v>373</v>
      </c>
      <c r="AS75" s="254">
        <f t="shared" si="55"/>
        <v>-1</v>
      </c>
      <c r="AT75" s="254">
        <f t="shared" si="56"/>
        <v>-1</v>
      </c>
      <c r="AU75" s="254">
        <f t="shared" si="57"/>
        <v>-1</v>
      </c>
      <c r="AV75" s="254">
        <f t="shared" si="99"/>
        <v>0</v>
      </c>
      <c r="AW75" s="403">
        <f t="shared" si="100"/>
        <v>0</v>
      </c>
      <c r="AX75" s="95">
        <f t="shared" si="101"/>
        <v>-0.18819472773065923</v>
      </c>
      <c r="AY75" s="254">
        <f t="shared" si="107"/>
        <v>0</v>
      </c>
      <c r="AZ75" s="403">
        <f t="shared" si="107"/>
        <v>0</v>
      </c>
      <c r="BA75" s="95">
        <f t="shared" si="107"/>
        <v>0.81551516402050128</v>
      </c>
      <c r="BB75" s="254">
        <f t="shared" si="108"/>
        <v>0</v>
      </c>
      <c r="BC75" s="403">
        <f t="shared" si="108"/>
        <v>0</v>
      </c>
      <c r="BD75" s="85">
        <f t="shared" si="108"/>
        <v>-0.93173286473498973</v>
      </c>
    </row>
    <row r="76" spans="2:56" x14ac:dyDescent="0.35">
      <c r="B76" s="81"/>
      <c r="C76" s="111" t="s">
        <v>69</v>
      </c>
      <c r="D76" s="737" t="s">
        <v>373</v>
      </c>
      <c r="E76" s="738" t="s">
        <v>373</v>
      </c>
      <c r="F76" s="739" t="s">
        <v>373</v>
      </c>
      <c r="G76" s="740" t="s">
        <v>373</v>
      </c>
      <c r="H76" s="737" t="s">
        <v>373</v>
      </c>
      <c r="I76" s="738" t="s">
        <v>373</v>
      </c>
      <c r="J76" s="739" t="s">
        <v>373</v>
      </c>
      <c r="K76" s="740" t="s">
        <v>373</v>
      </c>
      <c r="L76" s="737" t="s">
        <v>373</v>
      </c>
      <c r="M76" s="738" t="s">
        <v>373</v>
      </c>
      <c r="N76" s="739" t="s">
        <v>373</v>
      </c>
      <c r="O76" s="740" t="s">
        <v>373</v>
      </c>
      <c r="P76" s="448">
        <f>SUM(P70:P75)</f>
        <v>99.086700000000008</v>
      </c>
      <c r="Q76" s="454">
        <f>SUM(Q70:Q75)</f>
        <v>99.428663630000003</v>
      </c>
      <c r="R76" s="633">
        <f>SUM(R70:R75)</f>
        <v>54.765774260000001</v>
      </c>
      <c r="S76" s="637">
        <f>R76/Q76</f>
        <v>0.55080469012233468</v>
      </c>
      <c r="T76" s="448">
        <f>SUM(T70:T75)</f>
        <v>60.556889999999996</v>
      </c>
      <c r="U76" s="454">
        <f>SUM(U70:U75)</f>
        <v>156.20528248000002</v>
      </c>
      <c r="V76" s="454">
        <f>SUM(V70:V75)</f>
        <v>50.15695126</v>
      </c>
      <c r="W76" s="383">
        <f t="shared" si="103"/>
        <v>0.32109638332123575</v>
      </c>
      <c r="X76" s="448">
        <f>SUM(X70:X75)</f>
        <v>60.556889999999996</v>
      </c>
      <c r="Y76" s="454">
        <f>SUM(Y70:Y75)</f>
        <v>60.555728389999999</v>
      </c>
      <c r="Z76" s="454">
        <f>SUM(Z70:Z75)</f>
        <v>47.89030193</v>
      </c>
      <c r="AA76" s="383">
        <f t="shared" si="104"/>
        <v>0.7908467655044914</v>
      </c>
      <c r="AB76" s="448">
        <f>SUM(AB70:AB75)</f>
        <v>60.556889999999996</v>
      </c>
      <c r="AC76" s="454">
        <f>SUM(AC70:AC75)</f>
        <v>59.958648800000006</v>
      </c>
      <c r="AD76" s="454">
        <f>SUM(AD70:AD75)</f>
        <v>45.035690849999988</v>
      </c>
      <c r="AE76" s="383">
        <f>AD76/AC76</f>
        <v>0.75111250422307685</v>
      </c>
      <c r="AF76" s="448">
        <f>SUM(AF70:AF75)</f>
        <v>60.010339999999999</v>
      </c>
      <c r="AG76" s="454">
        <f>SUM(AG70:AG75)</f>
        <v>57.804148400000003</v>
      </c>
      <c r="AH76" s="454">
        <f>SUM(AH70:AH75)</f>
        <v>40.557432850000005</v>
      </c>
      <c r="AI76" s="383">
        <f>AH76/AG76</f>
        <v>0.70163533193752581</v>
      </c>
      <c r="AJ76" s="753" t="s">
        <v>373</v>
      </c>
      <c r="AK76" s="753" t="s">
        <v>373</v>
      </c>
      <c r="AL76" s="754" t="s">
        <v>373</v>
      </c>
      <c r="AM76" s="753" t="s">
        <v>373</v>
      </c>
      <c r="AN76" s="753" t="s">
        <v>373</v>
      </c>
      <c r="AO76" s="754" t="s">
        <v>373</v>
      </c>
      <c r="AP76" s="753" t="s">
        <v>373</v>
      </c>
      <c r="AQ76" s="753" t="s">
        <v>373</v>
      </c>
      <c r="AR76" s="754" t="s">
        <v>373</v>
      </c>
      <c r="AS76" s="387">
        <f t="shared" si="55"/>
        <v>0.63625807071664375</v>
      </c>
      <c r="AT76" s="387">
        <f t="shared" si="56"/>
        <v>-0.36347438414747274</v>
      </c>
      <c r="AU76" s="387">
        <f t="shared" si="57"/>
        <v>9.188802118591928E-2</v>
      </c>
      <c r="AV76" s="387">
        <f t="shared" si="99"/>
        <v>0</v>
      </c>
      <c r="AW76" s="459">
        <f t="shared" si="100"/>
        <v>1.5795294125434931</v>
      </c>
      <c r="AX76" s="388">
        <f t="shared" si="101"/>
        <v>4.7330027973369264E-2</v>
      </c>
      <c r="AY76" s="387">
        <f>(X76-AB76)/AB76</f>
        <v>0</v>
      </c>
      <c r="AZ76" s="459">
        <f>(Y76-AC76)/AC76</f>
        <v>9.9581895514628867E-3</v>
      </c>
      <c r="BA76" s="388">
        <f>(Z76-AD76)/AD76</f>
        <v>6.338552881331036E-2</v>
      </c>
      <c r="BB76" s="387">
        <f>(AB76-AF76)/AF76</f>
        <v>9.1075971240955535E-3</v>
      </c>
      <c r="BC76" s="459">
        <f>(AC76-AG76)/AG76</f>
        <v>3.7272418323526471E-2</v>
      </c>
      <c r="BD76" s="383">
        <f>(AD76-AH76)/AH76</f>
        <v>0.11041768882568666</v>
      </c>
    </row>
    <row r="77" spans="2:56" x14ac:dyDescent="0.35">
      <c r="B77" s="81"/>
      <c r="C77" s="84" t="s">
        <v>64</v>
      </c>
      <c r="D77" s="733" t="s">
        <v>373</v>
      </c>
      <c r="E77" s="734" t="s">
        <v>373</v>
      </c>
      <c r="F77" s="735" t="s">
        <v>373</v>
      </c>
      <c r="G77" s="736" t="s">
        <v>373</v>
      </c>
      <c r="H77" s="733" t="s">
        <v>373</v>
      </c>
      <c r="I77" s="734" t="s">
        <v>373</v>
      </c>
      <c r="J77" s="735" t="s">
        <v>373</v>
      </c>
      <c r="K77" s="736" t="s">
        <v>373</v>
      </c>
      <c r="L77" s="733" t="s">
        <v>373</v>
      </c>
      <c r="M77" s="734" t="s">
        <v>373</v>
      </c>
      <c r="N77" s="735" t="s">
        <v>373</v>
      </c>
      <c r="O77" s="736" t="s">
        <v>373</v>
      </c>
      <c r="P77" s="447">
        <v>2.5999999999999999E-2</v>
      </c>
      <c r="Q77" s="453">
        <v>2.5999999999999999E-2</v>
      </c>
      <c r="R77" s="632">
        <v>1.118097E-2</v>
      </c>
      <c r="S77" s="504">
        <f t="shared" ref="S77" si="109">R77/Q77</f>
        <v>0.43003730769230769</v>
      </c>
      <c r="T77" s="447">
        <v>2.5999999999999999E-2</v>
      </c>
      <c r="U77" s="453">
        <v>2.5999999999999999E-2</v>
      </c>
      <c r="V77" s="453">
        <v>6.8683500000000005E-3</v>
      </c>
      <c r="W77" s="85">
        <f t="shared" ref="W77:W83" si="110">V77/U77</f>
        <v>0.26416730769230773</v>
      </c>
      <c r="X77" s="447">
        <v>2.5999999999999999E-2</v>
      </c>
      <c r="Y77" s="453">
        <v>2.5999999999999999E-2</v>
      </c>
      <c r="Z77" s="453">
        <v>6.7263699999999997E-3</v>
      </c>
      <c r="AA77" s="85">
        <f t="shared" ref="AA77:AA83" si="111">Z77/Y77</f>
        <v>0.25870653846153846</v>
      </c>
      <c r="AB77" s="447">
        <v>2.5999999999999999E-2</v>
      </c>
      <c r="AC77" s="453">
        <v>2.5999999999999999E-2</v>
      </c>
      <c r="AD77" s="453">
        <v>5.6124799999999996E-3</v>
      </c>
      <c r="AE77" s="85">
        <f t="shared" si="105"/>
        <v>0.21586461538461538</v>
      </c>
      <c r="AF77" s="447">
        <v>2.5999999999999999E-2</v>
      </c>
      <c r="AG77" s="453">
        <v>2.5999999999999999E-2</v>
      </c>
      <c r="AH77" s="453">
        <v>1.750434E-2</v>
      </c>
      <c r="AI77" s="85">
        <f t="shared" si="106"/>
        <v>0.67324384615384614</v>
      </c>
      <c r="AJ77" s="751" t="s">
        <v>373</v>
      </c>
      <c r="AK77" s="751" t="s">
        <v>373</v>
      </c>
      <c r="AL77" s="752" t="s">
        <v>373</v>
      </c>
      <c r="AM77" s="751" t="s">
        <v>373</v>
      </c>
      <c r="AN77" s="751" t="s">
        <v>373</v>
      </c>
      <c r="AO77" s="752" t="s">
        <v>373</v>
      </c>
      <c r="AP77" s="751" t="s">
        <v>373</v>
      </c>
      <c r="AQ77" s="751" t="s">
        <v>373</v>
      </c>
      <c r="AR77" s="752" t="s">
        <v>373</v>
      </c>
      <c r="AS77" s="254">
        <f t="shared" si="55"/>
        <v>0</v>
      </c>
      <c r="AT77" s="254">
        <f t="shared" si="56"/>
        <v>0</v>
      </c>
      <c r="AU77" s="254">
        <f t="shared" si="57"/>
        <v>0.62789752997444792</v>
      </c>
      <c r="AV77" s="254">
        <f t="shared" si="99"/>
        <v>0</v>
      </c>
      <c r="AW77" s="403">
        <f t="shared" si="100"/>
        <v>0</v>
      </c>
      <c r="AX77" s="95">
        <f t="shared" si="101"/>
        <v>2.1107967596192413E-2</v>
      </c>
      <c r="AY77" s="254">
        <f t="shared" si="107"/>
        <v>0</v>
      </c>
      <c r="AZ77" s="403">
        <f t="shared" si="107"/>
        <v>0</v>
      </c>
      <c r="BA77" s="95">
        <f t="shared" si="107"/>
        <v>0.19846663150692748</v>
      </c>
      <c r="BB77" s="254">
        <f t="shared" si="108"/>
        <v>0</v>
      </c>
      <c r="BC77" s="403">
        <f t="shared" si="108"/>
        <v>0</v>
      </c>
      <c r="BD77" s="85">
        <f t="shared" si="108"/>
        <v>-0.67936637428203528</v>
      </c>
    </row>
    <row r="78" spans="2:56" x14ac:dyDescent="0.35">
      <c r="B78" s="81"/>
      <c r="C78" s="84" t="s">
        <v>65</v>
      </c>
      <c r="D78" s="733" t="s">
        <v>373</v>
      </c>
      <c r="E78" s="734" t="s">
        <v>373</v>
      </c>
      <c r="F78" s="735" t="s">
        <v>373</v>
      </c>
      <c r="G78" s="736" t="s">
        <v>373</v>
      </c>
      <c r="H78" s="733" t="s">
        <v>373</v>
      </c>
      <c r="I78" s="734" t="s">
        <v>373</v>
      </c>
      <c r="J78" s="735" t="s">
        <v>373</v>
      </c>
      <c r="K78" s="736" t="s">
        <v>373</v>
      </c>
      <c r="L78" s="733" t="s">
        <v>373</v>
      </c>
      <c r="M78" s="734" t="s">
        <v>373</v>
      </c>
      <c r="N78" s="735" t="s">
        <v>373</v>
      </c>
      <c r="O78" s="736" t="s">
        <v>373</v>
      </c>
      <c r="P78" s="9">
        <v>0</v>
      </c>
      <c r="Q78" s="7">
        <v>0</v>
      </c>
      <c r="R78" s="7">
        <v>0</v>
      </c>
      <c r="S78" s="505">
        <v>0</v>
      </c>
      <c r="T78" s="447">
        <v>0.45372000000000001</v>
      </c>
      <c r="U78" s="453">
        <v>0.45372000000000001</v>
      </c>
      <c r="V78" s="453">
        <v>0.23359264999999999</v>
      </c>
      <c r="W78" s="85">
        <f t="shared" si="110"/>
        <v>0.51483877721943039</v>
      </c>
      <c r="X78" s="447">
        <v>0.45372000000000001</v>
      </c>
      <c r="Y78" s="453">
        <v>0.45372000000000001</v>
      </c>
      <c r="Z78" s="453">
        <v>8.6821900000000011E-3</v>
      </c>
      <c r="AA78" s="85">
        <f t="shared" si="111"/>
        <v>1.9135568191836375E-2</v>
      </c>
      <c r="AB78" s="447">
        <v>0.45372000000000001</v>
      </c>
      <c r="AC78" s="453">
        <v>1.0519612</v>
      </c>
      <c r="AD78" s="453">
        <v>0.80263297999999994</v>
      </c>
      <c r="AE78" s="85">
        <f t="shared" si="105"/>
        <v>0.76298724705816134</v>
      </c>
      <c r="AF78" s="447">
        <v>0.45372000000000001</v>
      </c>
      <c r="AG78" s="453">
        <v>0.45372000000000001</v>
      </c>
      <c r="AH78" s="453">
        <v>0.15543472</v>
      </c>
      <c r="AI78" s="85">
        <f t="shared" si="106"/>
        <v>0.34257850656792732</v>
      </c>
      <c r="AJ78" s="751" t="s">
        <v>373</v>
      </c>
      <c r="AK78" s="751" t="s">
        <v>373</v>
      </c>
      <c r="AL78" s="752" t="s">
        <v>373</v>
      </c>
      <c r="AM78" s="751" t="s">
        <v>373</v>
      </c>
      <c r="AN78" s="751" t="s">
        <v>373</v>
      </c>
      <c r="AO78" s="752" t="s">
        <v>373</v>
      </c>
      <c r="AP78" s="751" t="s">
        <v>373</v>
      </c>
      <c r="AQ78" s="751" t="s">
        <v>373</v>
      </c>
      <c r="AR78" s="752" t="s">
        <v>373</v>
      </c>
      <c r="AS78" s="254">
        <f t="shared" si="55"/>
        <v>-1</v>
      </c>
      <c r="AT78" s="254">
        <f t="shared" si="56"/>
        <v>-1</v>
      </c>
      <c r="AU78" s="254">
        <f t="shared" si="57"/>
        <v>-1</v>
      </c>
      <c r="AV78" s="254">
        <f t="shared" si="99"/>
        <v>0</v>
      </c>
      <c r="AW78" s="403">
        <f t="shared" si="100"/>
        <v>0</v>
      </c>
      <c r="AX78" s="95">
        <f t="shared" si="101"/>
        <v>25.904807427619062</v>
      </c>
      <c r="AY78" s="254">
        <f t="shared" si="107"/>
        <v>0</v>
      </c>
      <c r="AZ78" s="403">
        <f t="shared" si="107"/>
        <v>-0.5686913167519867</v>
      </c>
      <c r="BA78" s="95">
        <f t="shared" si="107"/>
        <v>-0.98918286412801026</v>
      </c>
      <c r="BB78" s="254">
        <f t="shared" si="108"/>
        <v>0</v>
      </c>
      <c r="BC78" s="403">
        <f t="shared" si="108"/>
        <v>1.3185250815480913</v>
      </c>
      <c r="BD78" s="85">
        <f t="shared" si="108"/>
        <v>4.1637946785634501</v>
      </c>
    </row>
    <row r="79" spans="2:56" ht="15" thickBot="1" x14ac:dyDescent="0.4">
      <c r="B79" s="82"/>
      <c r="C79" s="112" t="s">
        <v>70</v>
      </c>
      <c r="D79" s="741" t="s">
        <v>373</v>
      </c>
      <c r="E79" s="742" t="s">
        <v>373</v>
      </c>
      <c r="F79" s="743" t="s">
        <v>373</v>
      </c>
      <c r="G79" s="744" t="s">
        <v>373</v>
      </c>
      <c r="H79" s="741" t="s">
        <v>373</v>
      </c>
      <c r="I79" s="742" t="s">
        <v>373</v>
      </c>
      <c r="J79" s="743" t="s">
        <v>373</v>
      </c>
      <c r="K79" s="744" t="s">
        <v>373</v>
      </c>
      <c r="L79" s="741" t="s">
        <v>373</v>
      </c>
      <c r="M79" s="742" t="s">
        <v>373</v>
      </c>
      <c r="N79" s="743" t="s">
        <v>373</v>
      </c>
      <c r="O79" s="744" t="s">
        <v>373</v>
      </c>
      <c r="P79" s="449">
        <f>SUM(P77:P78)</f>
        <v>2.5999999999999999E-2</v>
      </c>
      <c r="Q79" s="455">
        <f>SUM(Q77:Q78)</f>
        <v>2.5999999999999999E-2</v>
      </c>
      <c r="R79" s="634">
        <f>SUM(R77:R78)</f>
        <v>1.118097E-2</v>
      </c>
      <c r="S79" s="565">
        <f t="shared" ref="S79:S81" si="112">R79/Q79</f>
        <v>0.43003730769230769</v>
      </c>
      <c r="T79" s="449">
        <f>SUM(T77:T78)</f>
        <v>0.47972000000000004</v>
      </c>
      <c r="U79" s="455">
        <f>SUM(U77:U78)</f>
        <v>0.47972000000000004</v>
      </c>
      <c r="V79" s="455">
        <f>SUM(V77:V78)</f>
        <v>0.24046099999999998</v>
      </c>
      <c r="W79" s="384">
        <f t="shared" si="110"/>
        <v>0.50125281414158251</v>
      </c>
      <c r="X79" s="449">
        <f>SUM(X77:X78)</f>
        <v>0.47972000000000004</v>
      </c>
      <c r="Y79" s="455">
        <f>SUM(Y77:Y78)</f>
        <v>0.47972000000000004</v>
      </c>
      <c r="Z79" s="455">
        <f>SUM(Z77:Z78)</f>
        <v>1.5408560000000002E-2</v>
      </c>
      <c r="AA79" s="384">
        <f t="shared" si="111"/>
        <v>3.2119903276911534E-2</v>
      </c>
      <c r="AB79" s="449">
        <f>SUM(AB77:AB78)</f>
        <v>0.47972000000000004</v>
      </c>
      <c r="AC79" s="455">
        <f>SUM(AC77:AC78)</f>
        <v>1.0779612000000001</v>
      </c>
      <c r="AD79" s="455">
        <f>SUM(AD77:AD78)</f>
        <v>0.80824545999999997</v>
      </c>
      <c r="AE79" s="384">
        <f t="shared" si="105"/>
        <v>0.74979086445783016</v>
      </c>
      <c r="AF79" s="449">
        <f>SUM(AF77:AF78)</f>
        <v>0.47972000000000004</v>
      </c>
      <c r="AG79" s="455">
        <f>SUM(AG77:AG78)</f>
        <v>0.47972000000000004</v>
      </c>
      <c r="AH79" s="455">
        <f>SUM(AH77:AH78)</f>
        <v>0.17293906000000001</v>
      </c>
      <c r="AI79" s="384">
        <f t="shared" si="106"/>
        <v>0.36049999999999999</v>
      </c>
      <c r="AJ79" s="755" t="s">
        <v>373</v>
      </c>
      <c r="AK79" s="755" t="s">
        <v>373</v>
      </c>
      <c r="AL79" s="756" t="s">
        <v>373</v>
      </c>
      <c r="AM79" s="755" t="s">
        <v>373</v>
      </c>
      <c r="AN79" s="755" t="s">
        <v>373</v>
      </c>
      <c r="AO79" s="756" t="s">
        <v>373</v>
      </c>
      <c r="AP79" s="755" t="s">
        <v>373</v>
      </c>
      <c r="AQ79" s="755" t="s">
        <v>373</v>
      </c>
      <c r="AR79" s="756" t="s">
        <v>373</v>
      </c>
      <c r="AS79" s="389">
        <f t="shared" si="55"/>
        <v>-0.94580171766863996</v>
      </c>
      <c r="AT79" s="389">
        <f t="shared" si="56"/>
        <v>-0.94580171766863996</v>
      </c>
      <c r="AU79" s="389">
        <f t="shared" si="57"/>
        <v>-0.95350194002353805</v>
      </c>
      <c r="AV79" s="389">
        <f t="shared" si="99"/>
        <v>0</v>
      </c>
      <c r="AW79" s="460">
        <f t="shared" si="100"/>
        <v>0</v>
      </c>
      <c r="AX79" s="390">
        <f t="shared" si="101"/>
        <v>14.605676325367195</v>
      </c>
      <c r="AY79" s="389">
        <f t="shared" si="107"/>
        <v>0</v>
      </c>
      <c r="AZ79" s="460">
        <f t="shared" si="107"/>
        <v>-0.55497470595416609</v>
      </c>
      <c r="BA79" s="390">
        <f t="shared" si="107"/>
        <v>-0.98093579146117316</v>
      </c>
      <c r="BB79" s="389">
        <f t="shared" si="108"/>
        <v>0</v>
      </c>
      <c r="BC79" s="460">
        <f t="shared" si="108"/>
        <v>1.2470632869173683</v>
      </c>
      <c r="BD79" s="384">
        <f t="shared" si="108"/>
        <v>3.6735853658508373</v>
      </c>
    </row>
    <row r="80" spans="2:56" x14ac:dyDescent="0.35">
      <c r="B80" s="109" t="s">
        <v>386</v>
      </c>
      <c r="C80" s="110" t="s">
        <v>382</v>
      </c>
      <c r="D80" s="745" t="s">
        <v>373</v>
      </c>
      <c r="E80" s="746" t="s">
        <v>373</v>
      </c>
      <c r="F80" s="747" t="s">
        <v>373</v>
      </c>
      <c r="G80" s="748" t="s">
        <v>373</v>
      </c>
      <c r="H80" s="745" t="s">
        <v>373</v>
      </c>
      <c r="I80" s="746" t="s">
        <v>373</v>
      </c>
      <c r="J80" s="747" t="s">
        <v>373</v>
      </c>
      <c r="K80" s="748" t="s">
        <v>373</v>
      </c>
      <c r="L80" s="745" t="s">
        <v>373</v>
      </c>
      <c r="M80" s="746" t="s">
        <v>373</v>
      </c>
      <c r="N80" s="747" t="s">
        <v>373</v>
      </c>
      <c r="O80" s="748" t="s">
        <v>373</v>
      </c>
      <c r="P80" s="532">
        <f>SUM(P81:P81)</f>
        <v>3.96</v>
      </c>
      <c r="Q80" s="533">
        <f>SUM(Q81:Q81)</f>
        <v>3.96</v>
      </c>
      <c r="R80" s="533">
        <f>SUM(R81:R81)</f>
        <v>0.20468078000000001</v>
      </c>
      <c r="S80" s="376">
        <f t="shared" si="112"/>
        <v>5.168706565656566E-2</v>
      </c>
      <c r="T80" s="586">
        <v>0</v>
      </c>
      <c r="U80" s="587">
        <v>0</v>
      </c>
      <c r="V80" s="585">
        <v>0</v>
      </c>
      <c r="W80" s="555">
        <v>0</v>
      </c>
      <c r="X80" s="586">
        <v>0</v>
      </c>
      <c r="Y80" s="587">
        <v>0</v>
      </c>
      <c r="Z80" s="585">
        <v>0</v>
      </c>
      <c r="AA80" s="555">
        <v>0</v>
      </c>
      <c r="AB80" s="586">
        <v>0</v>
      </c>
      <c r="AC80" s="587">
        <v>0</v>
      </c>
      <c r="AD80" s="585">
        <v>0</v>
      </c>
      <c r="AE80" s="555">
        <v>0</v>
      </c>
      <c r="AF80" s="586">
        <v>0</v>
      </c>
      <c r="AG80" s="585">
        <v>0</v>
      </c>
      <c r="AH80" s="585">
        <v>0</v>
      </c>
      <c r="AI80" s="555">
        <v>0</v>
      </c>
      <c r="AJ80" s="749" t="s">
        <v>373</v>
      </c>
      <c r="AK80" s="749" t="s">
        <v>373</v>
      </c>
      <c r="AL80" s="750" t="s">
        <v>373</v>
      </c>
      <c r="AM80" s="749" t="s">
        <v>373</v>
      </c>
      <c r="AN80" s="749" t="s">
        <v>373</v>
      </c>
      <c r="AO80" s="750" t="s">
        <v>373</v>
      </c>
      <c r="AP80" s="749" t="s">
        <v>373</v>
      </c>
      <c r="AQ80" s="749" t="s">
        <v>373</v>
      </c>
      <c r="AR80" s="750" t="s">
        <v>373</v>
      </c>
      <c r="AS80" s="587">
        <v>0</v>
      </c>
      <c r="AT80" s="587">
        <v>0</v>
      </c>
      <c r="AU80" s="587">
        <v>0</v>
      </c>
      <c r="AV80" s="587">
        <v>0</v>
      </c>
      <c r="AW80" s="587">
        <v>0</v>
      </c>
      <c r="AX80" s="587">
        <v>0</v>
      </c>
      <c r="AY80" s="585">
        <v>0</v>
      </c>
      <c r="AZ80" s="587">
        <v>0</v>
      </c>
      <c r="BA80" s="585">
        <v>0</v>
      </c>
      <c r="BB80" s="587">
        <v>0</v>
      </c>
      <c r="BC80" s="587">
        <v>0</v>
      </c>
      <c r="BD80" s="555">
        <v>0</v>
      </c>
    </row>
    <row r="81" spans="2:56" x14ac:dyDescent="0.35">
      <c r="B81" s="81"/>
      <c r="C81" s="84" t="s">
        <v>61</v>
      </c>
      <c r="D81" s="733" t="s">
        <v>373</v>
      </c>
      <c r="E81" s="734" t="s">
        <v>373</v>
      </c>
      <c r="F81" s="735" t="s">
        <v>373</v>
      </c>
      <c r="G81" s="736" t="s">
        <v>373</v>
      </c>
      <c r="H81" s="733" t="s">
        <v>373</v>
      </c>
      <c r="I81" s="734" t="s">
        <v>373</v>
      </c>
      <c r="J81" s="735" t="s">
        <v>373</v>
      </c>
      <c r="K81" s="736" t="s">
        <v>373</v>
      </c>
      <c r="L81" s="733" t="s">
        <v>373</v>
      </c>
      <c r="M81" s="734" t="s">
        <v>373</v>
      </c>
      <c r="N81" s="735" t="s">
        <v>373</v>
      </c>
      <c r="O81" s="736" t="s">
        <v>373</v>
      </c>
      <c r="P81" s="9">
        <v>3.96</v>
      </c>
      <c r="Q81" s="6">
        <v>3.96</v>
      </c>
      <c r="R81" s="6">
        <v>0.20468078000000001</v>
      </c>
      <c r="S81" s="504">
        <f t="shared" si="112"/>
        <v>5.168706565656566E-2</v>
      </c>
      <c r="T81" s="9">
        <v>0</v>
      </c>
      <c r="U81" s="7">
        <v>0</v>
      </c>
      <c r="V81" s="322">
        <v>0</v>
      </c>
      <c r="W81" s="505">
        <v>0</v>
      </c>
      <c r="X81" s="9">
        <v>0</v>
      </c>
      <c r="Y81" s="7">
        <v>0</v>
      </c>
      <c r="Z81" s="322">
        <v>0</v>
      </c>
      <c r="AA81" s="505">
        <v>0</v>
      </c>
      <c r="AB81" s="9">
        <v>0</v>
      </c>
      <c r="AC81" s="7">
        <v>0</v>
      </c>
      <c r="AD81" s="322">
        <v>0</v>
      </c>
      <c r="AE81" s="505">
        <v>0</v>
      </c>
      <c r="AF81" s="9">
        <v>0</v>
      </c>
      <c r="AG81" s="322">
        <v>0</v>
      </c>
      <c r="AH81" s="322">
        <v>0</v>
      </c>
      <c r="AI81" s="505">
        <v>0</v>
      </c>
      <c r="AJ81" s="734" t="s">
        <v>373</v>
      </c>
      <c r="AK81" s="734" t="s">
        <v>373</v>
      </c>
      <c r="AL81" s="735" t="s">
        <v>373</v>
      </c>
      <c r="AM81" s="734" t="s">
        <v>373</v>
      </c>
      <c r="AN81" s="734" t="s">
        <v>373</v>
      </c>
      <c r="AO81" s="735" t="s">
        <v>373</v>
      </c>
      <c r="AP81" s="734" t="s">
        <v>373</v>
      </c>
      <c r="AQ81" s="734" t="s">
        <v>373</v>
      </c>
      <c r="AR81" s="735" t="s">
        <v>373</v>
      </c>
      <c r="AS81" s="7">
        <v>0</v>
      </c>
      <c r="AT81" s="7">
        <v>0</v>
      </c>
      <c r="AU81" s="7">
        <v>0</v>
      </c>
      <c r="AV81" s="7">
        <v>0</v>
      </c>
      <c r="AW81" s="7">
        <v>0</v>
      </c>
      <c r="AX81" s="7">
        <v>0</v>
      </c>
      <c r="AY81" s="322">
        <v>0</v>
      </c>
      <c r="AZ81" s="7">
        <v>0</v>
      </c>
      <c r="BA81" s="322">
        <v>0</v>
      </c>
      <c r="BB81" s="7">
        <v>0</v>
      </c>
      <c r="BC81" s="7">
        <v>0</v>
      </c>
      <c r="BD81" s="505">
        <v>0</v>
      </c>
    </row>
    <row r="82" spans="2:56" ht="15" thickBot="1" x14ac:dyDescent="0.4">
      <c r="B82" s="81"/>
      <c r="C82" s="111" t="s">
        <v>69</v>
      </c>
      <c r="D82" s="741" t="s">
        <v>373</v>
      </c>
      <c r="E82" s="742" t="s">
        <v>373</v>
      </c>
      <c r="F82" s="743" t="s">
        <v>373</v>
      </c>
      <c r="G82" s="744" t="s">
        <v>373</v>
      </c>
      <c r="H82" s="741" t="s">
        <v>373</v>
      </c>
      <c r="I82" s="742" t="s">
        <v>373</v>
      </c>
      <c r="J82" s="743" t="s">
        <v>373</v>
      </c>
      <c r="K82" s="744" t="s">
        <v>373</v>
      </c>
      <c r="L82" s="741" t="s">
        <v>373</v>
      </c>
      <c r="M82" s="742" t="s">
        <v>373</v>
      </c>
      <c r="N82" s="743" t="s">
        <v>373</v>
      </c>
      <c r="O82" s="744" t="s">
        <v>373</v>
      </c>
      <c r="P82" s="530">
        <f>SUM(P81:P81)</f>
        <v>3.96</v>
      </c>
      <c r="Q82" s="531">
        <f>SUM(Q81:Q81)</f>
        <v>3.96</v>
      </c>
      <c r="R82" s="531">
        <f>SUM(R81:R81)</f>
        <v>0.20468078000000001</v>
      </c>
      <c r="S82" s="565">
        <f>R82/Q82</f>
        <v>5.168706565656566E-2</v>
      </c>
      <c r="T82" s="117">
        <v>0</v>
      </c>
      <c r="U82" s="287">
        <v>0</v>
      </c>
      <c r="V82" s="457">
        <v>0</v>
      </c>
      <c r="W82" s="569">
        <v>0</v>
      </c>
      <c r="X82" s="117">
        <v>0</v>
      </c>
      <c r="Y82" s="287">
        <v>0</v>
      </c>
      <c r="Z82" s="457">
        <v>0</v>
      </c>
      <c r="AA82" s="569">
        <v>0</v>
      </c>
      <c r="AB82" s="117">
        <v>0</v>
      </c>
      <c r="AC82" s="287">
        <v>0</v>
      </c>
      <c r="AD82" s="457">
        <v>0</v>
      </c>
      <c r="AE82" s="569">
        <v>0</v>
      </c>
      <c r="AF82" s="117">
        <v>0</v>
      </c>
      <c r="AG82" s="457">
        <v>0</v>
      </c>
      <c r="AH82" s="457">
        <v>0</v>
      </c>
      <c r="AI82" s="569">
        <v>0</v>
      </c>
      <c r="AJ82" s="738" t="s">
        <v>373</v>
      </c>
      <c r="AK82" s="738" t="s">
        <v>373</v>
      </c>
      <c r="AL82" s="739" t="s">
        <v>373</v>
      </c>
      <c r="AM82" s="738" t="s">
        <v>373</v>
      </c>
      <c r="AN82" s="738" t="s">
        <v>373</v>
      </c>
      <c r="AO82" s="739" t="s">
        <v>373</v>
      </c>
      <c r="AP82" s="738" t="s">
        <v>373</v>
      </c>
      <c r="AQ82" s="738" t="s">
        <v>373</v>
      </c>
      <c r="AR82" s="739" t="s">
        <v>373</v>
      </c>
      <c r="AS82" s="287">
        <v>0</v>
      </c>
      <c r="AT82" s="287">
        <v>0</v>
      </c>
      <c r="AU82" s="287">
        <v>0</v>
      </c>
      <c r="AV82" s="287">
        <v>0</v>
      </c>
      <c r="AW82" s="287">
        <v>0</v>
      </c>
      <c r="AX82" s="287">
        <v>0</v>
      </c>
      <c r="AY82" s="457">
        <v>0</v>
      </c>
      <c r="AZ82" s="287">
        <v>0</v>
      </c>
      <c r="BA82" s="457">
        <v>0</v>
      </c>
      <c r="BB82" s="287">
        <v>0</v>
      </c>
      <c r="BC82" s="287">
        <v>0</v>
      </c>
      <c r="BD82" s="569">
        <v>0</v>
      </c>
    </row>
    <row r="83" spans="2:56" x14ac:dyDescent="0.35">
      <c r="B83" s="109" t="s">
        <v>23</v>
      </c>
      <c r="C83" s="110" t="s">
        <v>383</v>
      </c>
      <c r="D83" s="729" t="s">
        <v>373</v>
      </c>
      <c r="E83" s="730" t="s">
        <v>373</v>
      </c>
      <c r="F83" s="731" t="s">
        <v>373</v>
      </c>
      <c r="G83" s="732" t="s">
        <v>373</v>
      </c>
      <c r="H83" s="729" t="s">
        <v>373</v>
      </c>
      <c r="I83" s="730" t="s">
        <v>373</v>
      </c>
      <c r="J83" s="731" t="s">
        <v>373</v>
      </c>
      <c r="K83" s="732" t="s">
        <v>373</v>
      </c>
      <c r="L83" s="729" t="s">
        <v>373</v>
      </c>
      <c r="M83" s="730" t="s">
        <v>373</v>
      </c>
      <c r="N83" s="731" t="s">
        <v>373</v>
      </c>
      <c r="O83" s="732" t="s">
        <v>373</v>
      </c>
      <c r="P83" s="450">
        <f>P90+P93</f>
        <v>24.515350000000002</v>
      </c>
      <c r="Q83" s="456">
        <f>Q90+Q93</f>
        <v>25.74620243</v>
      </c>
      <c r="R83" s="635">
        <f>R90+R93</f>
        <v>22.945355099999997</v>
      </c>
      <c r="S83" s="376">
        <f t="shared" ref="S83" si="113">R83/Q83</f>
        <v>0.89121318619260137</v>
      </c>
      <c r="T83" s="450">
        <f>T90+T93</f>
        <v>23.354050000000001</v>
      </c>
      <c r="U83" s="456">
        <f>U90+U93</f>
        <v>24.512519879999999</v>
      </c>
      <c r="V83" s="456">
        <f>V90+V93</f>
        <v>21.028030790000003</v>
      </c>
      <c r="W83" s="391">
        <f t="shared" si="110"/>
        <v>0.85784859708189265</v>
      </c>
      <c r="X83" s="450">
        <f>X90+X93</f>
        <v>23.354050000000001</v>
      </c>
      <c r="Y83" s="456">
        <f>Y90+Y93</f>
        <v>24.530963459999999</v>
      </c>
      <c r="Z83" s="456">
        <f>Z90+Z93</f>
        <v>21.409064539999999</v>
      </c>
      <c r="AA83" s="391">
        <f t="shared" si="111"/>
        <v>0.8727363919036224</v>
      </c>
      <c r="AB83" s="450">
        <f>AB90+AB93</f>
        <v>23.483339999999998</v>
      </c>
      <c r="AC83" s="456">
        <f>AC90+AC93</f>
        <v>25.450803819999997</v>
      </c>
      <c r="AD83" s="456">
        <f>AD90+AD93</f>
        <v>22.091990309999996</v>
      </c>
      <c r="AE83" s="391">
        <f t="shared" si="105"/>
        <v>0.86802721305955199</v>
      </c>
      <c r="AF83" s="450">
        <f>AF90+AF93</f>
        <v>23.592170000000003</v>
      </c>
      <c r="AG83" s="456">
        <f>AG90+AG93</f>
        <v>24.942789990000001</v>
      </c>
      <c r="AH83" s="456">
        <f>AH90+AH93</f>
        <v>21.427936789999997</v>
      </c>
      <c r="AI83" s="391">
        <f t="shared" si="106"/>
        <v>0.85908339839251457</v>
      </c>
      <c r="AJ83" s="749" t="s">
        <v>373</v>
      </c>
      <c r="AK83" s="749" t="s">
        <v>373</v>
      </c>
      <c r="AL83" s="750" t="s">
        <v>373</v>
      </c>
      <c r="AM83" s="749" t="s">
        <v>373</v>
      </c>
      <c r="AN83" s="749" t="s">
        <v>373</v>
      </c>
      <c r="AO83" s="750" t="s">
        <v>373</v>
      </c>
      <c r="AP83" s="749" t="s">
        <v>373</v>
      </c>
      <c r="AQ83" s="749" t="s">
        <v>373</v>
      </c>
      <c r="AR83" s="750" t="s">
        <v>373</v>
      </c>
      <c r="AS83" s="392">
        <f t="shared" si="55"/>
        <v>4.9725850548405975E-2</v>
      </c>
      <c r="AT83" s="392">
        <f t="shared" si="56"/>
        <v>5.0328671064396542E-2</v>
      </c>
      <c r="AU83" s="392">
        <f t="shared" si="57"/>
        <v>9.1179451330829733E-2</v>
      </c>
      <c r="AV83" s="392">
        <f t="shared" ref="AV83:AV88" si="114">(T83-X83)/X83</f>
        <v>0</v>
      </c>
      <c r="AW83" s="379">
        <f t="shared" ref="AW83:AX88" si="115">(U83-Y83)/Y83</f>
        <v>-7.5184898587752301E-4</v>
      </c>
      <c r="AX83" s="393">
        <f t="shared" si="115"/>
        <v>-1.7797776698187148E-2</v>
      </c>
      <c r="AY83" s="392">
        <f t="shared" si="107"/>
        <v>-5.5056052503603603E-3</v>
      </c>
      <c r="AZ83" s="379">
        <f t="shared" si="107"/>
        <v>-3.6141898169721486E-2</v>
      </c>
      <c r="BA83" s="393">
        <f t="shared" si="107"/>
        <v>-3.0912822268026659E-2</v>
      </c>
      <c r="BB83" s="392">
        <f t="shared" ref="BB83:BB88" si="116">(AB83-AF83)/AF83</f>
        <v>-4.6129711679766903E-3</v>
      </c>
      <c r="BC83" s="379">
        <f t="shared" si="108"/>
        <v>2.0367161420341007E-2</v>
      </c>
      <c r="BD83" s="391">
        <f t="shared" si="108"/>
        <v>3.0990082083399668E-2</v>
      </c>
    </row>
    <row r="84" spans="2:56" x14ac:dyDescent="0.35">
      <c r="B84" s="81"/>
      <c r="C84" s="84" t="s">
        <v>57</v>
      </c>
      <c r="D84" s="733" t="s">
        <v>373</v>
      </c>
      <c r="E84" s="734" t="s">
        <v>373</v>
      </c>
      <c r="F84" s="735" t="s">
        <v>373</v>
      </c>
      <c r="G84" s="736" t="s">
        <v>373</v>
      </c>
      <c r="H84" s="733" t="s">
        <v>373</v>
      </c>
      <c r="I84" s="734" t="s">
        <v>373</v>
      </c>
      <c r="J84" s="735" t="s">
        <v>373</v>
      </c>
      <c r="K84" s="736" t="s">
        <v>373</v>
      </c>
      <c r="L84" s="733" t="s">
        <v>373</v>
      </c>
      <c r="M84" s="734" t="s">
        <v>373</v>
      </c>
      <c r="N84" s="735" t="s">
        <v>373</v>
      </c>
      <c r="O84" s="736" t="s">
        <v>373</v>
      </c>
      <c r="P84" s="447">
        <v>18.353110000000001</v>
      </c>
      <c r="Q84" s="453">
        <v>18.353110000000001</v>
      </c>
      <c r="R84" s="632">
        <v>17.377252069999997</v>
      </c>
      <c r="S84" s="504">
        <f>R84/Q84</f>
        <v>0.94682874292149921</v>
      </c>
      <c r="T84" s="447">
        <v>16.319330000000001</v>
      </c>
      <c r="U84" s="453">
        <v>16.319330000000001</v>
      </c>
      <c r="V84" s="453">
        <v>15.668443410000002</v>
      </c>
      <c r="W84" s="85">
        <f>V84/U84</f>
        <v>0.96011560584901467</v>
      </c>
      <c r="X84" s="447">
        <v>16.319330000000001</v>
      </c>
      <c r="Y84" s="453">
        <v>16.319330000000001</v>
      </c>
      <c r="Z84" s="453">
        <v>15.328972649999999</v>
      </c>
      <c r="AA84" s="85">
        <f>Z84/Y84</f>
        <v>0.93931384744349178</v>
      </c>
      <c r="AB84" s="447">
        <v>16.319330000000001</v>
      </c>
      <c r="AC84" s="453">
        <v>16.319330000000001</v>
      </c>
      <c r="AD84" s="453">
        <v>14.951281689999997</v>
      </c>
      <c r="AE84" s="85">
        <f>AD84/AC84</f>
        <v>0.91617006886924868</v>
      </c>
      <c r="AF84" s="447">
        <v>16.047640000000001</v>
      </c>
      <c r="AG84" s="453">
        <v>16.047640000000001</v>
      </c>
      <c r="AH84" s="453">
        <v>14.903061459999995</v>
      </c>
      <c r="AI84" s="85">
        <f>AH84/AG84</f>
        <v>0.92867620784115257</v>
      </c>
      <c r="AJ84" s="751" t="s">
        <v>373</v>
      </c>
      <c r="AK84" s="751" t="s">
        <v>373</v>
      </c>
      <c r="AL84" s="752" t="s">
        <v>373</v>
      </c>
      <c r="AM84" s="751" t="s">
        <v>373</v>
      </c>
      <c r="AN84" s="751" t="s">
        <v>373</v>
      </c>
      <c r="AO84" s="752" t="s">
        <v>373</v>
      </c>
      <c r="AP84" s="751" t="s">
        <v>373</v>
      </c>
      <c r="AQ84" s="751" t="s">
        <v>373</v>
      </c>
      <c r="AR84" s="752" t="s">
        <v>373</v>
      </c>
      <c r="AS84" s="254">
        <f t="shared" si="55"/>
        <v>0.12462398885248353</v>
      </c>
      <c r="AT84" s="254">
        <f t="shared" si="56"/>
        <v>0.12462398885248353</v>
      </c>
      <c r="AU84" s="254">
        <f t="shared" si="57"/>
        <v>0.10906052473019687</v>
      </c>
      <c r="AV84" s="254">
        <f t="shared" si="114"/>
        <v>0</v>
      </c>
      <c r="AW84" s="403">
        <f t="shared" si="115"/>
        <v>0</v>
      </c>
      <c r="AX84" s="95">
        <f t="shared" si="115"/>
        <v>2.2145695458593104E-2</v>
      </c>
      <c r="AY84" s="254">
        <f t="shared" si="107"/>
        <v>0</v>
      </c>
      <c r="AZ84" s="403">
        <f t="shared" si="107"/>
        <v>0</v>
      </c>
      <c r="BA84" s="95">
        <f t="shared" si="107"/>
        <v>2.5261443656206209E-2</v>
      </c>
      <c r="BB84" s="254">
        <f t="shared" si="116"/>
        <v>1.6930215283991884E-2</v>
      </c>
      <c r="BC84" s="403">
        <f t="shared" si="108"/>
        <v>1.6930215283991884E-2</v>
      </c>
      <c r="BD84" s="85">
        <f t="shared" si="108"/>
        <v>3.2355922391802227E-3</v>
      </c>
    </row>
    <row r="85" spans="2:56" x14ac:dyDescent="0.35">
      <c r="B85" s="81"/>
      <c r="C85" s="84" t="s">
        <v>58</v>
      </c>
      <c r="D85" s="733" t="s">
        <v>373</v>
      </c>
      <c r="E85" s="734" t="s">
        <v>373</v>
      </c>
      <c r="F85" s="735" t="s">
        <v>373</v>
      </c>
      <c r="G85" s="736" t="s">
        <v>373</v>
      </c>
      <c r="H85" s="733" t="s">
        <v>373</v>
      </c>
      <c r="I85" s="734" t="s">
        <v>373</v>
      </c>
      <c r="J85" s="735" t="s">
        <v>373</v>
      </c>
      <c r="K85" s="736" t="s">
        <v>373</v>
      </c>
      <c r="L85" s="733" t="s">
        <v>373</v>
      </c>
      <c r="M85" s="734" t="s">
        <v>373</v>
      </c>
      <c r="N85" s="735" t="s">
        <v>373</v>
      </c>
      <c r="O85" s="736" t="s">
        <v>373</v>
      </c>
      <c r="P85" s="447">
        <v>3.0325700000000002</v>
      </c>
      <c r="Q85" s="453">
        <v>3.7633297799999998</v>
      </c>
      <c r="R85" s="632">
        <v>3.2389141600000002</v>
      </c>
      <c r="S85" s="504">
        <f>R85/Q85</f>
        <v>0.86065116514981588</v>
      </c>
      <c r="T85" s="447">
        <v>3.1575700000000002</v>
      </c>
      <c r="U85" s="453">
        <v>4.3141984899999999</v>
      </c>
      <c r="V85" s="453">
        <v>2.8981110600000002</v>
      </c>
      <c r="W85" s="85">
        <f>V85/U85</f>
        <v>0.67176117805372471</v>
      </c>
      <c r="X85" s="447">
        <v>3.1575700000000002</v>
      </c>
      <c r="Y85" s="453">
        <v>4.1096825099999998</v>
      </c>
      <c r="Z85" s="453">
        <v>3.5095500599999996</v>
      </c>
      <c r="AA85" s="85">
        <f>Z85/Y85</f>
        <v>0.85397109179609099</v>
      </c>
      <c r="AB85" s="447">
        <v>3.1575700000000002</v>
      </c>
      <c r="AC85" s="453">
        <v>4.4038694499999993</v>
      </c>
      <c r="AD85" s="453">
        <v>3.6976397199999997</v>
      </c>
      <c r="AE85" s="85">
        <f>AD85/AC85</f>
        <v>0.83963427208315644</v>
      </c>
      <c r="AF85" s="447">
        <v>3.6273300000000002</v>
      </c>
      <c r="AG85" s="453">
        <v>4.2011136400000009</v>
      </c>
      <c r="AH85" s="453">
        <v>3.0776988699999999</v>
      </c>
      <c r="AI85" s="85">
        <f>AH85/AG85</f>
        <v>0.73259119693796215</v>
      </c>
      <c r="AJ85" s="751" t="s">
        <v>373</v>
      </c>
      <c r="AK85" s="751" t="s">
        <v>373</v>
      </c>
      <c r="AL85" s="752" t="s">
        <v>373</v>
      </c>
      <c r="AM85" s="751" t="s">
        <v>373</v>
      </c>
      <c r="AN85" s="751" t="s">
        <v>373</v>
      </c>
      <c r="AO85" s="752" t="s">
        <v>373</v>
      </c>
      <c r="AP85" s="751" t="s">
        <v>373</v>
      </c>
      <c r="AQ85" s="751" t="s">
        <v>373</v>
      </c>
      <c r="AR85" s="752" t="s">
        <v>373</v>
      </c>
      <c r="AS85" s="254">
        <f t="shared" si="55"/>
        <v>-3.9587404238069147E-2</v>
      </c>
      <c r="AT85" s="254">
        <f t="shared" si="56"/>
        <v>-0.12768738185711062</v>
      </c>
      <c r="AU85" s="254">
        <f t="shared" si="57"/>
        <v>0.1175949068011217</v>
      </c>
      <c r="AV85" s="254">
        <f t="shared" si="114"/>
        <v>0</v>
      </c>
      <c r="AW85" s="403">
        <f t="shared" si="115"/>
        <v>4.9764423286313676E-2</v>
      </c>
      <c r="AX85" s="95">
        <f t="shared" si="115"/>
        <v>-0.17422147840797561</v>
      </c>
      <c r="AY85" s="254">
        <f t="shared" si="107"/>
        <v>0</v>
      </c>
      <c r="AZ85" s="403">
        <f t="shared" si="107"/>
        <v>-6.6801921205906667E-2</v>
      </c>
      <c r="BA85" s="95">
        <f t="shared" si="107"/>
        <v>-5.0867492303982548E-2</v>
      </c>
      <c r="BB85" s="254">
        <f t="shared" si="116"/>
        <v>-0.12950572459632842</v>
      </c>
      <c r="BC85" s="403">
        <f t="shared" si="108"/>
        <v>4.8262395967941109E-2</v>
      </c>
      <c r="BD85" s="85">
        <f t="shared" si="108"/>
        <v>0.20142998915290239</v>
      </c>
    </row>
    <row r="86" spans="2:56" x14ac:dyDescent="0.35">
      <c r="B86" s="81"/>
      <c r="C86" s="84" t="s">
        <v>59</v>
      </c>
      <c r="D86" s="733" t="s">
        <v>373</v>
      </c>
      <c r="E86" s="734" t="s">
        <v>373</v>
      </c>
      <c r="F86" s="735" t="s">
        <v>373</v>
      </c>
      <c r="G86" s="736" t="s">
        <v>373</v>
      </c>
      <c r="H86" s="733" t="s">
        <v>373</v>
      </c>
      <c r="I86" s="734" t="s">
        <v>373</v>
      </c>
      <c r="J86" s="735" t="s">
        <v>373</v>
      </c>
      <c r="K86" s="736" t="s">
        <v>373</v>
      </c>
      <c r="L86" s="733" t="s">
        <v>373</v>
      </c>
      <c r="M86" s="734" t="s">
        <v>373</v>
      </c>
      <c r="N86" s="735" t="s">
        <v>373</v>
      </c>
      <c r="O86" s="736" t="s">
        <v>373</v>
      </c>
      <c r="P86" s="447">
        <v>0.02</v>
      </c>
      <c r="Q86" s="453">
        <v>0.02</v>
      </c>
      <c r="R86" s="632">
        <v>1.7376220000000001E-2</v>
      </c>
      <c r="S86" s="504">
        <f>R86/Q86</f>
        <v>0.868811</v>
      </c>
      <c r="T86" s="447">
        <v>0.02</v>
      </c>
      <c r="U86" s="453">
        <v>0.02</v>
      </c>
      <c r="V86" s="453">
        <v>3.9799400000000004E-3</v>
      </c>
      <c r="W86" s="85">
        <f>V86/U86</f>
        <v>0.19899700000000001</v>
      </c>
      <c r="X86" s="447">
        <v>0.02</v>
      </c>
      <c r="Y86" s="453">
        <v>0.02</v>
      </c>
      <c r="Z86" s="453">
        <v>1.5025799999999999E-2</v>
      </c>
      <c r="AA86" s="85">
        <f>Z86/Y86</f>
        <v>0.7512899999999999</v>
      </c>
      <c r="AB86" s="447">
        <v>0.02</v>
      </c>
      <c r="AC86" s="453">
        <v>0.02</v>
      </c>
      <c r="AD86" s="453">
        <v>1.194711E-2</v>
      </c>
      <c r="AE86" s="85">
        <f>AD86/AC86</f>
        <v>0.59735550000000004</v>
      </c>
      <c r="AF86" s="447">
        <v>0.02</v>
      </c>
      <c r="AG86" s="453">
        <v>0.02</v>
      </c>
      <c r="AH86" s="453">
        <v>5.5470099999999998E-3</v>
      </c>
      <c r="AI86" s="85">
        <f>AH86/AG86</f>
        <v>0.2773505</v>
      </c>
      <c r="AJ86" s="751" t="s">
        <v>373</v>
      </c>
      <c r="AK86" s="751" t="s">
        <v>373</v>
      </c>
      <c r="AL86" s="752" t="s">
        <v>373</v>
      </c>
      <c r="AM86" s="751" t="s">
        <v>373</v>
      </c>
      <c r="AN86" s="751" t="s">
        <v>373</v>
      </c>
      <c r="AO86" s="752" t="s">
        <v>373</v>
      </c>
      <c r="AP86" s="751" t="s">
        <v>373</v>
      </c>
      <c r="AQ86" s="751" t="s">
        <v>373</v>
      </c>
      <c r="AR86" s="752" t="s">
        <v>373</v>
      </c>
      <c r="AS86" s="254">
        <f t="shared" si="55"/>
        <v>0</v>
      </c>
      <c r="AT86" s="254">
        <f t="shared" si="56"/>
        <v>0</v>
      </c>
      <c r="AU86" s="254">
        <f t="shared" si="57"/>
        <v>3.3659502404558861</v>
      </c>
      <c r="AV86" s="254">
        <f t="shared" si="114"/>
        <v>0</v>
      </c>
      <c r="AW86" s="403">
        <f t="shared" si="115"/>
        <v>0</v>
      </c>
      <c r="AX86" s="95">
        <f t="shared" si="115"/>
        <v>-0.7351262495174965</v>
      </c>
      <c r="AY86" s="254">
        <f t="shared" si="107"/>
        <v>0</v>
      </c>
      <c r="AZ86" s="403">
        <f t="shared" si="107"/>
        <v>0</v>
      </c>
      <c r="BA86" s="95">
        <f t="shared" si="107"/>
        <v>0.25769328314546353</v>
      </c>
      <c r="BB86" s="254">
        <f t="shared" si="116"/>
        <v>0</v>
      </c>
      <c r="BC86" s="403">
        <f t="shared" si="108"/>
        <v>0</v>
      </c>
      <c r="BD86" s="85">
        <f t="shared" si="108"/>
        <v>1.1537927640296306</v>
      </c>
    </row>
    <row r="87" spans="2:56" x14ac:dyDescent="0.35">
      <c r="B87" s="81"/>
      <c r="C87" s="84" t="s">
        <v>60</v>
      </c>
      <c r="D87" s="733" t="s">
        <v>373</v>
      </c>
      <c r="E87" s="734" t="s">
        <v>373</v>
      </c>
      <c r="F87" s="735" t="s">
        <v>373</v>
      </c>
      <c r="G87" s="736" t="s">
        <v>373</v>
      </c>
      <c r="H87" s="733" t="s">
        <v>373</v>
      </c>
      <c r="I87" s="734" t="s">
        <v>373</v>
      </c>
      <c r="J87" s="735" t="s">
        <v>373</v>
      </c>
      <c r="K87" s="736" t="s">
        <v>373</v>
      </c>
      <c r="L87" s="733" t="s">
        <v>373</v>
      </c>
      <c r="M87" s="734" t="s">
        <v>373</v>
      </c>
      <c r="N87" s="735" t="s">
        <v>373</v>
      </c>
      <c r="O87" s="736" t="s">
        <v>373</v>
      </c>
      <c r="P87" s="447">
        <v>0.21254000000000001</v>
      </c>
      <c r="Q87" s="453">
        <v>0.21254000000000001</v>
      </c>
      <c r="R87" s="632">
        <v>6.4634040000000004E-2</v>
      </c>
      <c r="S87" s="504">
        <f>R87/Q87</f>
        <v>0.3041029453279383</v>
      </c>
      <c r="T87" s="447">
        <v>0.13020000000000001</v>
      </c>
      <c r="U87" s="453">
        <v>0.13020000000000001</v>
      </c>
      <c r="V87" s="453">
        <v>0.10917063</v>
      </c>
      <c r="W87" s="85">
        <f>V87/U87</f>
        <v>0.83848410138248841</v>
      </c>
      <c r="X87" s="447">
        <v>0.13020000000000001</v>
      </c>
      <c r="Y87" s="453">
        <v>0.13020000000000001</v>
      </c>
      <c r="Z87" s="453">
        <v>6.6754820000000006E-2</v>
      </c>
      <c r="AA87" s="85">
        <f>Z87/Y87</f>
        <v>0.51270983102918588</v>
      </c>
      <c r="AB87" s="447">
        <v>0.25949</v>
      </c>
      <c r="AC87" s="453">
        <v>0.25949</v>
      </c>
      <c r="AD87" s="453">
        <v>8.6644350000000009E-2</v>
      </c>
      <c r="AE87" s="85">
        <f>AD87/AC87</f>
        <v>0.33390246252264061</v>
      </c>
      <c r="AF87" s="447">
        <v>0.17025000000000001</v>
      </c>
      <c r="AG87" s="453">
        <v>0.17025000000000001</v>
      </c>
      <c r="AH87" s="453">
        <v>0.15918344000000001</v>
      </c>
      <c r="AI87" s="85">
        <f>AH87/AG87</f>
        <v>0.93499817914831129</v>
      </c>
      <c r="AJ87" s="751" t="s">
        <v>373</v>
      </c>
      <c r="AK87" s="751" t="s">
        <v>373</v>
      </c>
      <c r="AL87" s="752" t="s">
        <v>373</v>
      </c>
      <c r="AM87" s="751" t="s">
        <v>373</v>
      </c>
      <c r="AN87" s="751" t="s">
        <v>373</v>
      </c>
      <c r="AO87" s="752" t="s">
        <v>373</v>
      </c>
      <c r="AP87" s="751" t="s">
        <v>373</v>
      </c>
      <c r="AQ87" s="751" t="s">
        <v>373</v>
      </c>
      <c r="AR87" s="752" t="s">
        <v>373</v>
      </c>
      <c r="AS87" s="254">
        <f t="shared" si="55"/>
        <v>0.63241167434715817</v>
      </c>
      <c r="AT87" s="254">
        <f t="shared" si="56"/>
        <v>0.63241167434715817</v>
      </c>
      <c r="AU87" s="254">
        <f t="shared" si="57"/>
        <v>-0.40795395245039806</v>
      </c>
      <c r="AV87" s="254">
        <f t="shared" si="114"/>
        <v>0</v>
      </c>
      <c r="AW87" s="403">
        <f t="shared" si="115"/>
        <v>0</v>
      </c>
      <c r="AX87" s="95">
        <f t="shared" si="115"/>
        <v>0.63539696459371764</v>
      </c>
      <c r="AY87" s="254">
        <f t="shared" si="107"/>
        <v>-0.49824656056110056</v>
      </c>
      <c r="AZ87" s="403">
        <f t="shared" si="107"/>
        <v>-0.49824656056110056</v>
      </c>
      <c r="BA87" s="95">
        <f t="shared" si="107"/>
        <v>-0.22955368699747877</v>
      </c>
      <c r="BB87" s="254">
        <f t="shared" si="116"/>
        <v>0.52417033773861954</v>
      </c>
      <c r="BC87" s="403">
        <f t="shared" si="108"/>
        <v>0.52417033773861954</v>
      </c>
      <c r="BD87" s="85">
        <f t="shared" si="108"/>
        <v>-0.45569495168592911</v>
      </c>
    </row>
    <row r="88" spans="2:56" x14ac:dyDescent="0.35">
      <c r="B88" s="81"/>
      <c r="C88" s="84" t="s">
        <v>61</v>
      </c>
      <c r="D88" s="733" t="s">
        <v>373</v>
      </c>
      <c r="E88" s="734" t="s">
        <v>373</v>
      </c>
      <c r="F88" s="735" t="s">
        <v>373</v>
      </c>
      <c r="G88" s="736" t="s">
        <v>373</v>
      </c>
      <c r="H88" s="733" t="s">
        <v>373</v>
      </c>
      <c r="I88" s="734" t="s">
        <v>373</v>
      </c>
      <c r="J88" s="735" t="s">
        <v>373</v>
      </c>
      <c r="K88" s="736" t="s">
        <v>373</v>
      </c>
      <c r="L88" s="733" t="s">
        <v>373</v>
      </c>
      <c r="M88" s="734" t="s">
        <v>373</v>
      </c>
      <c r="N88" s="735" t="s">
        <v>373</v>
      </c>
      <c r="O88" s="736" t="s">
        <v>373</v>
      </c>
      <c r="P88" s="447">
        <v>2.8271299999999999</v>
      </c>
      <c r="Q88" s="453">
        <v>3.3272226499999999</v>
      </c>
      <c r="R88" s="632">
        <v>2.24493666</v>
      </c>
      <c r="S88" s="504">
        <f>R88/Q88</f>
        <v>0.67471789421726858</v>
      </c>
      <c r="T88" s="447">
        <v>3.6569500000000001</v>
      </c>
      <c r="U88" s="453">
        <v>3.6587913899999998</v>
      </c>
      <c r="V88" s="453">
        <v>2.3408927099999999</v>
      </c>
      <c r="W88" s="85">
        <f>V88/U88</f>
        <v>0.6397994475437967</v>
      </c>
      <c r="X88" s="447">
        <v>3.6569500000000001</v>
      </c>
      <c r="Y88" s="453">
        <v>3.8817509500000003</v>
      </c>
      <c r="Z88" s="453">
        <v>2.4873750399999999</v>
      </c>
      <c r="AA88" s="85">
        <f>Z88/Y88</f>
        <v>0.64078686964705955</v>
      </c>
      <c r="AB88" s="447">
        <v>3.6569500000000001</v>
      </c>
      <c r="AC88" s="453">
        <v>4.3781143700000005</v>
      </c>
      <c r="AD88" s="453">
        <v>3.32535991</v>
      </c>
      <c r="AE88" s="85">
        <f>AD88/AC88</f>
        <v>0.75954158091123591</v>
      </c>
      <c r="AF88" s="447">
        <v>3.6569500000000001</v>
      </c>
      <c r="AG88" s="453">
        <v>4.4337863499999992</v>
      </c>
      <c r="AH88" s="453">
        <v>3.27797005</v>
      </c>
      <c r="AI88" s="85">
        <f>AH88/AG88</f>
        <v>0.73931619415987437</v>
      </c>
      <c r="AJ88" s="751" t="s">
        <v>373</v>
      </c>
      <c r="AK88" s="751" t="s">
        <v>373</v>
      </c>
      <c r="AL88" s="752" t="s">
        <v>373</v>
      </c>
      <c r="AM88" s="751" t="s">
        <v>373</v>
      </c>
      <c r="AN88" s="751" t="s">
        <v>373</v>
      </c>
      <c r="AO88" s="752" t="s">
        <v>373</v>
      </c>
      <c r="AP88" s="751" t="s">
        <v>373</v>
      </c>
      <c r="AQ88" s="751" t="s">
        <v>373</v>
      </c>
      <c r="AR88" s="752" t="s">
        <v>373</v>
      </c>
      <c r="AS88" s="254">
        <f t="shared" si="55"/>
        <v>-0.2269158725167148</v>
      </c>
      <c r="AT88" s="254">
        <f t="shared" si="56"/>
        <v>-9.0622477385899777E-2</v>
      </c>
      <c r="AU88" s="254">
        <f t="shared" si="57"/>
        <v>-4.0991220823614706E-2</v>
      </c>
      <c r="AV88" s="254">
        <f t="shared" si="114"/>
        <v>0</v>
      </c>
      <c r="AW88" s="403">
        <f t="shared" si="115"/>
        <v>-5.7437883798289659E-2</v>
      </c>
      <c r="AX88" s="95">
        <f t="shared" si="115"/>
        <v>-5.8890327210166106E-2</v>
      </c>
      <c r="AY88" s="254">
        <f t="shared" si="107"/>
        <v>0</v>
      </c>
      <c r="AZ88" s="403">
        <f t="shared" si="107"/>
        <v>-0.11337379018721253</v>
      </c>
      <c r="BA88" s="95">
        <f t="shared" si="107"/>
        <v>-0.25199824761224121</v>
      </c>
      <c r="BB88" s="254">
        <f t="shared" si="116"/>
        <v>0</v>
      </c>
      <c r="BC88" s="403">
        <f t="shared" si="108"/>
        <v>-1.2556306417425537E-2</v>
      </c>
      <c r="BD88" s="85">
        <f t="shared" si="108"/>
        <v>1.4457075347592028E-2</v>
      </c>
    </row>
    <row r="89" spans="2:56" x14ac:dyDescent="0.35">
      <c r="B89" s="81"/>
      <c r="C89" s="84" t="s">
        <v>62</v>
      </c>
      <c r="D89" s="733" t="s">
        <v>373</v>
      </c>
      <c r="E89" s="734" t="s">
        <v>373</v>
      </c>
      <c r="F89" s="735" t="s">
        <v>373</v>
      </c>
      <c r="G89" s="736" t="s">
        <v>373</v>
      </c>
      <c r="H89" s="733" t="s">
        <v>373</v>
      </c>
      <c r="I89" s="734" t="s">
        <v>373</v>
      </c>
      <c r="J89" s="735" t="s">
        <v>373</v>
      </c>
      <c r="K89" s="736" t="s">
        <v>373</v>
      </c>
      <c r="L89" s="733" t="s">
        <v>373</v>
      </c>
      <c r="M89" s="734" t="s">
        <v>373</v>
      </c>
      <c r="N89" s="735" t="s">
        <v>373</v>
      </c>
      <c r="O89" s="736" t="s">
        <v>373</v>
      </c>
      <c r="P89" s="323">
        <v>0</v>
      </c>
      <c r="Q89" s="322">
        <v>0</v>
      </c>
      <c r="R89" s="7">
        <v>0</v>
      </c>
      <c r="S89" s="505">
        <v>0</v>
      </c>
      <c r="T89" s="323">
        <v>0</v>
      </c>
      <c r="U89" s="322">
        <v>0</v>
      </c>
      <c r="V89" s="322">
        <v>0</v>
      </c>
      <c r="W89" s="12">
        <v>0</v>
      </c>
      <c r="X89" s="323">
        <v>0</v>
      </c>
      <c r="Y89" s="322">
        <v>0</v>
      </c>
      <c r="Z89" s="322">
        <v>0</v>
      </c>
      <c r="AA89" s="12">
        <v>0</v>
      </c>
      <c r="AB89" s="323">
        <v>0</v>
      </c>
      <c r="AC89" s="322">
        <v>0</v>
      </c>
      <c r="AD89" s="322">
        <v>0</v>
      </c>
      <c r="AE89" s="12">
        <v>0</v>
      </c>
      <c r="AF89" s="323">
        <v>0</v>
      </c>
      <c r="AG89" s="322">
        <v>0</v>
      </c>
      <c r="AH89" s="322">
        <v>0</v>
      </c>
      <c r="AI89" s="12">
        <v>0</v>
      </c>
      <c r="AJ89" s="751" t="s">
        <v>373</v>
      </c>
      <c r="AK89" s="751" t="s">
        <v>373</v>
      </c>
      <c r="AL89" s="752" t="s">
        <v>373</v>
      </c>
      <c r="AM89" s="751" t="s">
        <v>373</v>
      </c>
      <c r="AN89" s="751" t="s">
        <v>373</v>
      </c>
      <c r="AO89" s="752" t="s">
        <v>373</v>
      </c>
      <c r="AP89" s="751" t="s">
        <v>373</v>
      </c>
      <c r="AQ89" s="751" t="s">
        <v>373</v>
      </c>
      <c r="AR89" s="752" t="s">
        <v>373</v>
      </c>
      <c r="AS89" s="7">
        <v>0</v>
      </c>
      <c r="AT89" s="322">
        <v>0</v>
      </c>
      <c r="AU89" s="6">
        <v>0</v>
      </c>
      <c r="AV89" s="7">
        <v>0</v>
      </c>
      <c r="AW89" s="322">
        <v>0</v>
      </c>
      <c r="AX89" s="6">
        <v>0</v>
      </c>
      <c r="AY89" s="7">
        <v>0</v>
      </c>
      <c r="AZ89" s="322">
        <v>0</v>
      </c>
      <c r="BA89" s="6">
        <v>0</v>
      </c>
      <c r="BB89" s="7">
        <v>0</v>
      </c>
      <c r="BC89" s="322">
        <v>0</v>
      </c>
      <c r="BD89" s="12">
        <v>0</v>
      </c>
    </row>
    <row r="90" spans="2:56" x14ac:dyDescent="0.35">
      <c r="B90" s="81"/>
      <c r="C90" s="111" t="s">
        <v>69</v>
      </c>
      <c r="D90" s="737" t="s">
        <v>373</v>
      </c>
      <c r="E90" s="738" t="s">
        <v>373</v>
      </c>
      <c r="F90" s="739" t="s">
        <v>373</v>
      </c>
      <c r="G90" s="740" t="s">
        <v>373</v>
      </c>
      <c r="H90" s="737" t="s">
        <v>373</v>
      </c>
      <c r="I90" s="738" t="s">
        <v>373</v>
      </c>
      <c r="J90" s="739" t="s">
        <v>373</v>
      </c>
      <c r="K90" s="740" t="s">
        <v>373</v>
      </c>
      <c r="L90" s="737" t="s">
        <v>373</v>
      </c>
      <c r="M90" s="738" t="s">
        <v>373</v>
      </c>
      <c r="N90" s="739" t="s">
        <v>373</v>
      </c>
      <c r="O90" s="740" t="s">
        <v>373</v>
      </c>
      <c r="P90" s="448">
        <f>SUM(P84:P89)</f>
        <v>24.445350000000001</v>
      </c>
      <c r="Q90" s="454">
        <f>SUM(Q84:Q89)</f>
        <v>25.67620243</v>
      </c>
      <c r="R90" s="633">
        <f>SUM(R84:R89)</f>
        <v>22.943113149999999</v>
      </c>
      <c r="S90" s="637">
        <f>R90/Q90</f>
        <v>0.89355554866608045</v>
      </c>
      <c r="T90" s="448">
        <f>SUM(T84:T89)</f>
        <v>23.284050000000001</v>
      </c>
      <c r="U90" s="454">
        <f>SUM(U84:U89)</f>
        <v>24.442519879999999</v>
      </c>
      <c r="V90" s="454">
        <f>SUM(V84:V89)</f>
        <v>21.020597750000004</v>
      </c>
      <c r="W90" s="383">
        <f>V90/U90</f>
        <v>0.8600012540932831</v>
      </c>
      <c r="X90" s="448">
        <f>SUM(X84:X89)</f>
        <v>23.284050000000001</v>
      </c>
      <c r="Y90" s="454">
        <f>SUM(Y84:Y89)</f>
        <v>24.460963459999999</v>
      </c>
      <c r="Z90" s="454">
        <f>SUM(Z84:Z89)</f>
        <v>21.407678369999999</v>
      </c>
      <c r="AA90" s="383">
        <f>Z90/Y90</f>
        <v>0.87517723514885626</v>
      </c>
      <c r="AB90" s="448">
        <f>SUM(AB84:AB89)</f>
        <v>23.413339999999998</v>
      </c>
      <c r="AC90" s="454">
        <f>SUM(AC84:AC89)</f>
        <v>25.380803819999997</v>
      </c>
      <c r="AD90" s="454">
        <f>SUM(AD84:AD89)</f>
        <v>22.072872779999997</v>
      </c>
      <c r="AE90" s="383">
        <f>AD90/AC90</f>
        <v>0.86966799540866546</v>
      </c>
      <c r="AF90" s="448">
        <f>SUM(AF84:AF89)</f>
        <v>23.522170000000003</v>
      </c>
      <c r="AG90" s="454">
        <f>SUM(AG84:AG89)</f>
        <v>24.872789990000001</v>
      </c>
      <c r="AH90" s="454">
        <f>SUM(AH84:AH89)</f>
        <v>21.423460829999996</v>
      </c>
      <c r="AI90" s="383">
        <f>AH90/AG90</f>
        <v>0.8613211802380516</v>
      </c>
      <c r="AJ90" s="753" t="s">
        <v>373</v>
      </c>
      <c r="AK90" s="753" t="s">
        <v>373</v>
      </c>
      <c r="AL90" s="754" t="s">
        <v>373</v>
      </c>
      <c r="AM90" s="753" t="s">
        <v>373</v>
      </c>
      <c r="AN90" s="753" t="s">
        <v>373</v>
      </c>
      <c r="AO90" s="754" t="s">
        <v>373</v>
      </c>
      <c r="AP90" s="753" t="s">
        <v>373</v>
      </c>
      <c r="AQ90" s="753" t="s">
        <v>373</v>
      </c>
      <c r="AR90" s="754" t="s">
        <v>373</v>
      </c>
      <c r="AS90" s="387">
        <f t="shared" si="55"/>
        <v>4.9875343851263014E-2</v>
      </c>
      <c r="AT90" s="387">
        <f t="shared" si="56"/>
        <v>5.047280542500273E-2</v>
      </c>
      <c r="AU90" s="387">
        <f t="shared" si="57"/>
        <v>9.1458645603928856E-2</v>
      </c>
      <c r="AV90" s="387">
        <f t="shared" ref="AV90:AV91" si="117">(T90-X90)/X90</f>
        <v>0</v>
      </c>
      <c r="AW90" s="459">
        <f>(U90-Y90)/Y90</f>
        <v>-7.5400055399124383E-4</v>
      </c>
      <c r="AX90" s="388">
        <f>(V90-Z90)/Z90</f>
        <v>-1.8081391793630327E-2</v>
      </c>
      <c r="AY90" s="387">
        <f>(X90-AB90)/AB90</f>
        <v>-5.5220656258354204E-3</v>
      </c>
      <c r="AZ90" s="459">
        <f>(Y90-AC90)/AC90</f>
        <v>-3.6241577159001052E-2</v>
      </c>
      <c r="BA90" s="388">
        <f>(Z90-AD90)/AD90</f>
        <v>-3.0136286138645434E-2</v>
      </c>
      <c r="BB90" s="387">
        <f>(AB90-AF90)/AF90</f>
        <v>-4.6266989822794681E-3</v>
      </c>
      <c r="BC90" s="459">
        <f>(AC90-AG90)/AG90</f>
        <v>2.0424481137992185E-2</v>
      </c>
      <c r="BD90" s="383">
        <f>(AD90-AH90)/AH90</f>
        <v>3.0313120515552162E-2</v>
      </c>
    </row>
    <row r="91" spans="2:56" x14ac:dyDescent="0.35">
      <c r="B91" s="81"/>
      <c r="C91" s="84" t="s">
        <v>64</v>
      </c>
      <c r="D91" s="733" t="s">
        <v>373</v>
      </c>
      <c r="E91" s="734" t="s">
        <v>373</v>
      </c>
      <c r="F91" s="735" t="s">
        <v>373</v>
      </c>
      <c r="G91" s="736" t="s">
        <v>373</v>
      </c>
      <c r="H91" s="733" t="s">
        <v>373</v>
      </c>
      <c r="I91" s="734" t="s">
        <v>373</v>
      </c>
      <c r="J91" s="735" t="s">
        <v>373</v>
      </c>
      <c r="K91" s="736" t="s">
        <v>373</v>
      </c>
      <c r="L91" s="733" t="s">
        <v>373</v>
      </c>
      <c r="M91" s="734" t="s">
        <v>373</v>
      </c>
      <c r="N91" s="735" t="s">
        <v>373</v>
      </c>
      <c r="O91" s="736" t="s">
        <v>373</v>
      </c>
      <c r="P91" s="447">
        <v>7.0000000000000007E-2</v>
      </c>
      <c r="Q91" s="453">
        <v>7.0000000000000007E-2</v>
      </c>
      <c r="R91" s="632">
        <v>2.2419499999999999E-3</v>
      </c>
      <c r="S91" s="504">
        <f>R91/Q91</f>
        <v>3.2027857142857136E-2</v>
      </c>
      <c r="T91" s="447">
        <v>7.0000000000000007E-2</v>
      </c>
      <c r="U91" s="453">
        <v>7.0000000000000007E-2</v>
      </c>
      <c r="V91" s="453">
        <v>7.433040000000001E-3</v>
      </c>
      <c r="W91" s="85">
        <f>V91/U91</f>
        <v>0.10618628571428572</v>
      </c>
      <c r="X91" s="447">
        <v>7.0000000000000007E-2</v>
      </c>
      <c r="Y91" s="453">
        <v>7.0000000000000007E-2</v>
      </c>
      <c r="Z91" s="453">
        <v>1.3861699999999999E-3</v>
      </c>
      <c r="AA91" s="85">
        <f>Z91/Y91</f>
        <v>1.9802428571428568E-2</v>
      </c>
      <c r="AB91" s="447">
        <v>7.0000000000000007E-2</v>
      </c>
      <c r="AC91" s="453">
        <v>7.0000000000000007E-2</v>
      </c>
      <c r="AD91" s="453">
        <v>1.9117529999999997E-2</v>
      </c>
      <c r="AE91" s="85">
        <f>AD91/AC91</f>
        <v>0.27310757142857134</v>
      </c>
      <c r="AF91" s="447">
        <v>7.0000000000000007E-2</v>
      </c>
      <c r="AG91" s="453">
        <v>7.0000000000000007E-2</v>
      </c>
      <c r="AH91" s="453">
        <v>4.4759600000000002E-3</v>
      </c>
      <c r="AI91" s="85">
        <f>AH91/AG91</f>
        <v>6.3942285714285715E-2</v>
      </c>
      <c r="AJ91" s="751" t="s">
        <v>373</v>
      </c>
      <c r="AK91" s="751" t="s">
        <v>373</v>
      </c>
      <c r="AL91" s="752" t="s">
        <v>373</v>
      </c>
      <c r="AM91" s="751" t="s">
        <v>373</v>
      </c>
      <c r="AN91" s="751" t="s">
        <v>373</v>
      </c>
      <c r="AO91" s="752" t="s">
        <v>373</v>
      </c>
      <c r="AP91" s="751" t="s">
        <v>373</v>
      </c>
      <c r="AQ91" s="751" t="s">
        <v>373</v>
      </c>
      <c r="AR91" s="752" t="s">
        <v>373</v>
      </c>
      <c r="AS91" s="254">
        <f t="shared" si="55"/>
        <v>0</v>
      </c>
      <c r="AT91" s="254">
        <f t="shared" si="56"/>
        <v>0</v>
      </c>
      <c r="AU91" s="254">
        <f t="shared" si="57"/>
        <v>-0.69838047420705385</v>
      </c>
      <c r="AV91" s="254">
        <f t="shared" si="117"/>
        <v>0</v>
      </c>
      <c r="AW91" s="403">
        <f>(U91-Y91)/Y91</f>
        <v>0</v>
      </c>
      <c r="AX91" s="95">
        <f>(V91-Z91)/Z91</f>
        <v>4.3622860110953212</v>
      </c>
      <c r="AY91" s="254">
        <f>(X91-AB91)/AB91</f>
        <v>0</v>
      </c>
      <c r="AZ91" s="403">
        <f>(Y91-AC91)/AC91</f>
        <v>0</v>
      </c>
      <c r="BA91" s="95">
        <f t="shared" si="107"/>
        <v>-0.92749220218302264</v>
      </c>
      <c r="BB91" s="254">
        <f>(AB91-AF91)/AF91</f>
        <v>0</v>
      </c>
      <c r="BC91" s="403">
        <f t="shared" si="108"/>
        <v>0</v>
      </c>
      <c r="BD91" s="85">
        <f t="shared" si="108"/>
        <v>3.2711574723634698</v>
      </c>
    </row>
    <row r="92" spans="2:56" x14ac:dyDescent="0.35">
      <c r="B92" s="81"/>
      <c r="C92" s="84" t="s">
        <v>65</v>
      </c>
      <c r="D92" s="733" t="s">
        <v>373</v>
      </c>
      <c r="E92" s="734" t="s">
        <v>373</v>
      </c>
      <c r="F92" s="735" t="s">
        <v>373</v>
      </c>
      <c r="G92" s="736" t="s">
        <v>373</v>
      </c>
      <c r="H92" s="733" t="s">
        <v>373</v>
      </c>
      <c r="I92" s="734" t="s">
        <v>373</v>
      </c>
      <c r="J92" s="735" t="s">
        <v>373</v>
      </c>
      <c r="K92" s="736" t="s">
        <v>373</v>
      </c>
      <c r="L92" s="733" t="s">
        <v>373</v>
      </c>
      <c r="M92" s="734" t="s">
        <v>373</v>
      </c>
      <c r="N92" s="735" t="s">
        <v>373</v>
      </c>
      <c r="O92" s="736" t="s">
        <v>373</v>
      </c>
      <c r="P92" s="323">
        <v>0</v>
      </c>
      <c r="Q92" s="322">
        <v>0</v>
      </c>
      <c r="R92" s="7">
        <v>0</v>
      </c>
      <c r="S92" s="505">
        <v>0</v>
      </c>
      <c r="T92" s="323">
        <v>0</v>
      </c>
      <c r="U92" s="322">
        <v>0</v>
      </c>
      <c r="V92" s="322">
        <v>0</v>
      </c>
      <c r="W92" s="12">
        <v>0</v>
      </c>
      <c r="X92" s="323">
        <v>0</v>
      </c>
      <c r="Y92" s="322">
        <v>0</v>
      </c>
      <c r="Z92" s="322">
        <v>0</v>
      </c>
      <c r="AA92" s="12">
        <v>0</v>
      </c>
      <c r="AB92" s="323">
        <v>0</v>
      </c>
      <c r="AC92" s="322">
        <v>0</v>
      </c>
      <c r="AD92" s="322">
        <v>0</v>
      </c>
      <c r="AE92" s="12">
        <v>0</v>
      </c>
      <c r="AF92" s="323">
        <v>0</v>
      </c>
      <c r="AG92" s="322">
        <v>0</v>
      </c>
      <c r="AH92" s="322">
        <v>0</v>
      </c>
      <c r="AI92" s="12">
        <v>0</v>
      </c>
      <c r="AJ92" s="751" t="s">
        <v>373</v>
      </c>
      <c r="AK92" s="751" t="s">
        <v>373</v>
      </c>
      <c r="AL92" s="752" t="s">
        <v>373</v>
      </c>
      <c r="AM92" s="751" t="s">
        <v>373</v>
      </c>
      <c r="AN92" s="751" t="s">
        <v>373</v>
      </c>
      <c r="AO92" s="752" t="s">
        <v>373</v>
      </c>
      <c r="AP92" s="751" t="s">
        <v>373</v>
      </c>
      <c r="AQ92" s="751" t="s">
        <v>373</v>
      </c>
      <c r="AR92" s="752" t="s">
        <v>373</v>
      </c>
      <c r="AS92" s="7">
        <v>0</v>
      </c>
      <c r="AT92" s="322">
        <v>0</v>
      </c>
      <c r="AU92" s="6">
        <v>0</v>
      </c>
      <c r="AV92" s="7">
        <v>0</v>
      </c>
      <c r="AW92" s="322">
        <v>0</v>
      </c>
      <c r="AX92" s="6">
        <v>0</v>
      </c>
      <c r="AY92" s="7">
        <v>0</v>
      </c>
      <c r="AZ92" s="322">
        <v>0</v>
      </c>
      <c r="BA92" s="6">
        <v>0</v>
      </c>
      <c r="BB92" s="7">
        <v>0</v>
      </c>
      <c r="BC92" s="322">
        <v>0</v>
      </c>
      <c r="BD92" s="12">
        <v>0</v>
      </c>
    </row>
    <row r="93" spans="2:56" ht="15" thickBot="1" x14ac:dyDescent="0.4">
      <c r="B93" s="82"/>
      <c r="C93" s="112" t="s">
        <v>70</v>
      </c>
      <c r="D93" s="741" t="s">
        <v>373</v>
      </c>
      <c r="E93" s="742" t="s">
        <v>373</v>
      </c>
      <c r="F93" s="743" t="s">
        <v>373</v>
      </c>
      <c r="G93" s="744" t="s">
        <v>373</v>
      </c>
      <c r="H93" s="741" t="s">
        <v>373</v>
      </c>
      <c r="I93" s="742" t="s">
        <v>373</v>
      </c>
      <c r="J93" s="743" t="s">
        <v>373</v>
      </c>
      <c r="K93" s="744" t="s">
        <v>373</v>
      </c>
      <c r="L93" s="741" t="s">
        <v>373</v>
      </c>
      <c r="M93" s="742" t="s">
        <v>373</v>
      </c>
      <c r="N93" s="743" t="s">
        <v>373</v>
      </c>
      <c r="O93" s="744" t="s">
        <v>373</v>
      </c>
      <c r="P93" s="449">
        <f>SUM(P91:P92)</f>
        <v>7.0000000000000007E-2</v>
      </c>
      <c r="Q93" s="455">
        <f>SUM(Q91:Q92)</f>
        <v>7.0000000000000007E-2</v>
      </c>
      <c r="R93" s="634">
        <f>SUM(R91:R92)</f>
        <v>2.2419499999999999E-3</v>
      </c>
      <c r="S93" s="565">
        <f>R93/Q93</f>
        <v>3.2027857142857136E-2</v>
      </c>
      <c r="T93" s="449">
        <f>SUM(T91:T92)</f>
        <v>7.0000000000000007E-2</v>
      </c>
      <c r="U93" s="455">
        <f>SUM(U91:U92)</f>
        <v>7.0000000000000007E-2</v>
      </c>
      <c r="V93" s="455">
        <f>SUM(V91:V92)</f>
        <v>7.433040000000001E-3</v>
      </c>
      <c r="W93" s="384">
        <f>V93/U93</f>
        <v>0.10618628571428572</v>
      </c>
      <c r="X93" s="449">
        <f>SUM(X91:X92)</f>
        <v>7.0000000000000007E-2</v>
      </c>
      <c r="Y93" s="455">
        <f>SUM(Y91:Y92)</f>
        <v>7.0000000000000007E-2</v>
      </c>
      <c r="Z93" s="455">
        <f>SUM(Z91:Z92)</f>
        <v>1.3861699999999999E-3</v>
      </c>
      <c r="AA93" s="384">
        <f>Z93/Y93</f>
        <v>1.9802428571428568E-2</v>
      </c>
      <c r="AB93" s="449">
        <f>SUM(AB91:AB92)</f>
        <v>7.0000000000000007E-2</v>
      </c>
      <c r="AC93" s="455">
        <f>SUM(AC91:AC92)</f>
        <v>7.0000000000000007E-2</v>
      </c>
      <c r="AD93" s="455">
        <f>SUM(AD91:AD92)</f>
        <v>1.9117529999999997E-2</v>
      </c>
      <c r="AE93" s="384">
        <f>AD93/AC93</f>
        <v>0.27310757142857134</v>
      </c>
      <c r="AF93" s="449">
        <f>SUM(AF91:AF92)</f>
        <v>7.0000000000000007E-2</v>
      </c>
      <c r="AG93" s="455">
        <f>SUM(AG91:AG92)</f>
        <v>7.0000000000000007E-2</v>
      </c>
      <c r="AH93" s="455">
        <f>SUM(AH91:AH92)</f>
        <v>4.4759600000000002E-3</v>
      </c>
      <c r="AI93" s="384">
        <f>AH93/AG93</f>
        <v>6.3942285714285715E-2</v>
      </c>
      <c r="AJ93" s="755" t="s">
        <v>373</v>
      </c>
      <c r="AK93" s="755" t="s">
        <v>373</v>
      </c>
      <c r="AL93" s="756" t="s">
        <v>373</v>
      </c>
      <c r="AM93" s="755" t="s">
        <v>373</v>
      </c>
      <c r="AN93" s="755" t="s">
        <v>373</v>
      </c>
      <c r="AO93" s="756" t="s">
        <v>373</v>
      </c>
      <c r="AP93" s="755" t="s">
        <v>373</v>
      </c>
      <c r="AQ93" s="755" t="s">
        <v>373</v>
      </c>
      <c r="AR93" s="756" t="s">
        <v>373</v>
      </c>
      <c r="AS93" s="389">
        <f t="shared" si="55"/>
        <v>0</v>
      </c>
      <c r="AT93" s="389">
        <f t="shared" si="56"/>
        <v>0</v>
      </c>
      <c r="AU93" s="389">
        <f t="shared" si="57"/>
        <v>-0.69838047420705385</v>
      </c>
      <c r="AV93" s="389">
        <f>(T93-X93)/X93</f>
        <v>0</v>
      </c>
      <c r="AW93" s="460">
        <f>(U93-Y93)/Y93</f>
        <v>0</v>
      </c>
      <c r="AX93" s="390">
        <f>(V93-Z93)/Z93</f>
        <v>4.3622860110953212</v>
      </c>
      <c r="AY93" s="389">
        <f>(X93-AB93)/AB93</f>
        <v>0</v>
      </c>
      <c r="AZ93" s="460">
        <f>(Y93-AC93)/AC93</f>
        <v>0</v>
      </c>
      <c r="BA93" s="390">
        <f>(Z93-AD93)/AD93</f>
        <v>-0.92749220218302264</v>
      </c>
      <c r="BB93" s="389">
        <f>(AB93-AF93)/AF93</f>
        <v>0</v>
      </c>
      <c r="BC93" s="460">
        <f>(AC93-AG93)/AG93</f>
        <v>0</v>
      </c>
      <c r="BD93" s="384">
        <f>(AD93-AH93)/AH93</f>
        <v>3.2711574723634698</v>
      </c>
    </row>
    <row r="94" spans="2:56" x14ac:dyDescent="0.35">
      <c r="B94" s="109" t="s">
        <v>0</v>
      </c>
      <c r="C94" s="110" t="s">
        <v>168</v>
      </c>
      <c r="D94" s="446">
        <f>D101+D104</f>
        <v>195.76839999999999</v>
      </c>
      <c r="E94" s="452">
        <f>E101+E104</f>
        <v>202.98046279000002</v>
      </c>
      <c r="F94" s="631">
        <f>F101+F104</f>
        <v>146.82753118000005</v>
      </c>
      <c r="G94" s="366">
        <f t="shared" ref="G94:G99" si="118">F94/E94</f>
        <v>0.72335794865097536</v>
      </c>
      <c r="H94" s="446">
        <f>H101+H104</f>
        <v>195.76839999999999</v>
      </c>
      <c r="I94" s="452">
        <f>I101+I104</f>
        <v>228.82893612000004</v>
      </c>
      <c r="J94" s="631">
        <f>J101+J104</f>
        <v>173.30645125000001</v>
      </c>
      <c r="K94" s="366">
        <f t="shared" ref="K94:K99" si="119">J94/I94</f>
        <v>0.75736248303456033</v>
      </c>
      <c r="L94" s="446">
        <f>L101+L104</f>
        <v>194.62716999999998</v>
      </c>
      <c r="M94" s="452">
        <f>M101+M104</f>
        <v>197.32277858</v>
      </c>
      <c r="N94" s="631">
        <f>N101+N104</f>
        <v>146.56853190999996</v>
      </c>
      <c r="O94" s="366">
        <f t="shared" si="82"/>
        <v>0.74278566805492807</v>
      </c>
      <c r="P94" s="446">
        <f>P101+P104</f>
        <v>154.14939000000001</v>
      </c>
      <c r="Q94" s="452">
        <f>Q101+Q104</f>
        <v>153.35744638</v>
      </c>
      <c r="R94" s="631">
        <f>R101+R104</f>
        <v>118.99390995</v>
      </c>
      <c r="S94" s="366">
        <f t="shared" si="79"/>
        <v>0.77592521758055633</v>
      </c>
      <c r="T94" s="446">
        <f>T101+T104</f>
        <v>189.12186</v>
      </c>
      <c r="U94" s="452">
        <f>U101+U104</f>
        <v>178.43129134999998</v>
      </c>
      <c r="V94" s="452">
        <f>V101+V104</f>
        <v>141.54149118999999</v>
      </c>
      <c r="W94" s="382">
        <f t="shared" ref="W94:W99" si="120">V94/U94</f>
        <v>0.79325487205246303</v>
      </c>
      <c r="X94" s="446">
        <f>X101+X104</f>
        <v>189.12186</v>
      </c>
      <c r="Y94" s="452">
        <f>Y101+Y104</f>
        <v>189.20635156999998</v>
      </c>
      <c r="Z94" s="452">
        <f>Z101+Z104</f>
        <v>139.50435528</v>
      </c>
      <c r="AA94" s="382">
        <f>Z94/Y94</f>
        <v>0.7373132779233792</v>
      </c>
      <c r="AB94" s="446">
        <f>AB101+AB104</f>
        <v>189.12186</v>
      </c>
      <c r="AC94" s="452">
        <f>AC101+AC104</f>
        <v>201.6529731</v>
      </c>
      <c r="AD94" s="452">
        <f>AD101+AD104</f>
        <v>133.47172947000001</v>
      </c>
      <c r="AE94" s="382">
        <f t="shared" ref="AE94:AE99" si="121">AD94/AC94</f>
        <v>0.66188823015176268</v>
      </c>
      <c r="AF94" s="446">
        <f>AF101+AF104</f>
        <v>137.40959999999998</v>
      </c>
      <c r="AG94" s="452">
        <f>AG101+AG104</f>
        <v>169.32321296999999</v>
      </c>
      <c r="AH94" s="452">
        <f>AH101+AH104</f>
        <v>135.27795424999999</v>
      </c>
      <c r="AI94" s="382">
        <f t="shared" ref="AI94:AI99" si="122">AH94/AG94</f>
        <v>0.79893330558266695</v>
      </c>
      <c r="AJ94" s="851">
        <f t="shared" si="49"/>
        <v>0</v>
      </c>
      <c r="AK94" s="377">
        <f t="shared" si="50"/>
        <v>-0.11295981080139636</v>
      </c>
      <c r="AL94" s="377">
        <f t="shared" si="51"/>
        <v>-0.15278669593091651</v>
      </c>
      <c r="AM94" s="458">
        <f t="shared" si="52"/>
        <v>5.8636725797328679E-3</v>
      </c>
      <c r="AN94" s="377">
        <f t="shared" si="53"/>
        <v>0.159668122285368</v>
      </c>
      <c r="AO94" s="377">
        <f t="shared" si="54"/>
        <v>0.18242605688660646</v>
      </c>
      <c r="AP94" s="458">
        <f t="shared" ref="AP94:AP99" si="123">(L94-P94)/P94</f>
        <v>0.2625879998616924</v>
      </c>
      <c r="AQ94" s="377">
        <f t="shared" ref="AQ94:AQ119" si="124">(M94-Q94)/Q94</f>
        <v>0.2866853435408645</v>
      </c>
      <c r="AR94" s="377">
        <f t="shared" ref="AR94:AR119" si="125">(N94-R94)/R94</f>
        <v>0.23173137155999435</v>
      </c>
      <c r="AS94" s="377">
        <f t="shared" si="55"/>
        <v>-0.18492029424837503</v>
      </c>
      <c r="AT94" s="377">
        <f t="shared" si="56"/>
        <v>-0.14052381048353593</v>
      </c>
      <c r="AU94" s="377">
        <f t="shared" si="57"/>
        <v>-0.15930015326553934</v>
      </c>
      <c r="AV94" s="377">
        <f t="shared" ref="AV94:AV99" si="126">(T94-X94)/X94</f>
        <v>0</v>
      </c>
      <c r="AW94" s="458">
        <f t="shared" si="59"/>
        <v>-5.6948723605685037E-2</v>
      </c>
      <c r="AX94" s="386">
        <f t="shared" si="59"/>
        <v>1.4602668898123231E-2</v>
      </c>
      <c r="AY94" s="377">
        <f t="shared" si="75"/>
        <v>0</v>
      </c>
      <c r="AZ94" s="458">
        <f t="shared" si="75"/>
        <v>-6.1722975558747249E-2</v>
      </c>
      <c r="BA94" s="386">
        <f t="shared" si="75"/>
        <v>4.5197779589391758E-2</v>
      </c>
      <c r="BB94" s="377">
        <f t="shared" si="69"/>
        <v>0.37633658783665785</v>
      </c>
      <c r="BC94" s="458">
        <f t="shared" si="76"/>
        <v>0.19093519171366108</v>
      </c>
      <c r="BD94" s="382">
        <f t="shared" si="76"/>
        <v>-1.335195220842852E-2</v>
      </c>
    </row>
    <row r="95" spans="2:56" x14ac:dyDescent="0.35">
      <c r="B95" s="81"/>
      <c r="C95" s="84" t="s">
        <v>57</v>
      </c>
      <c r="D95" s="447">
        <v>78.288349999999994</v>
      </c>
      <c r="E95" s="453">
        <v>78.62907199</v>
      </c>
      <c r="F95" s="632">
        <v>72.966536650000009</v>
      </c>
      <c r="G95" s="504">
        <f t="shared" si="118"/>
        <v>0.92798420232251821</v>
      </c>
      <c r="H95" s="447">
        <v>78.288349999999994</v>
      </c>
      <c r="I95" s="453">
        <v>78.593525</v>
      </c>
      <c r="J95" s="632">
        <v>70.831345700000014</v>
      </c>
      <c r="K95" s="504">
        <f t="shared" si="119"/>
        <v>0.90123640210818912</v>
      </c>
      <c r="L95" s="447">
        <v>75.44144</v>
      </c>
      <c r="M95" s="453">
        <v>75.712980999999999</v>
      </c>
      <c r="N95" s="632">
        <v>65.767130330000001</v>
      </c>
      <c r="O95" s="504">
        <f t="shared" si="82"/>
        <v>0.8686374444826046</v>
      </c>
      <c r="P95" s="447">
        <v>70.823700000000002</v>
      </c>
      <c r="Q95" s="453">
        <v>71.089939999999999</v>
      </c>
      <c r="R95" s="632">
        <v>64.333048099999999</v>
      </c>
      <c r="S95" s="504">
        <f t="shared" si="79"/>
        <v>0.90495291035552994</v>
      </c>
      <c r="T95" s="447">
        <v>74.988290000000006</v>
      </c>
      <c r="U95" s="453">
        <v>68.203160999999994</v>
      </c>
      <c r="V95" s="453">
        <v>61.870843649999983</v>
      </c>
      <c r="W95" s="85">
        <f t="shared" si="120"/>
        <v>0.90715507526110095</v>
      </c>
      <c r="X95" s="447">
        <v>74.988290000000006</v>
      </c>
      <c r="Y95" s="453">
        <v>75.337069</v>
      </c>
      <c r="Z95" s="453">
        <v>61.235772690000012</v>
      </c>
      <c r="AA95" s="85">
        <f>Z95/Y95</f>
        <v>0.81282393253180596</v>
      </c>
      <c r="AB95" s="447">
        <v>74.988290000000006</v>
      </c>
      <c r="AC95" s="453">
        <v>75.250546</v>
      </c>
      <c r="AD95" s="453">
        <v>60.027861479999999</v>
      </c>
      <c r="AE95" s="85">
        <f t="shared" si="121"/>
        <v>0.79770665690585152</v>
      </c>
      <c r="AF95" s="447">
        <v>67.249309999999994</v>
      </c>
      <c r="AG95" s="453">
        <v>67.507439819999988</v>
      </c>
      <c r="AH95" s="453">
        <v>59.44654053</v>
      </c>
      <c r="AI95" s="85">
        <f t="shared" si="122"/>
        <v>0.88059243082698213</v>
      </c>
      <c r="AJ95" s="802">
        <f t="shared" si="49"/>
        <v>0</v>
      </c>
      <c r="AK95" s="254">
        <f t="shared" si="50"/>
        <v>4.5228904035033774E-4</v>
      </c>
      <c r="AL95" s="254">
        <f t="shared" si="51"/>
        <v>3.0144718117363037E-2</v>
      </c>
      <c r="AM95" s="403">
        <f t="shared" si="52"/>
        <v>3.7736686892508864E-2</v>
      </c>
      <c r="AN95" s="254">
        <f t="shared" si="53"/>
        <v>3.8045576358960172E-2</v>
      </c>
      <c r="AO95" s="254">
        <f t="shared" si="54"/>
        <v>7.7002225041434516E-2</v>
      </c>
      <c r="AP95" s="403">
        <f t="shared" si="123"/>
        <v>6.5200490796160013E-2</v>
      </c>
      <c r="AQ95" s="254">
        <f t="shared" si="124"/>
        <v>6.5030874973308464E-2</v>
      </c>
      <c r="AR95" s="254">
        <f t="shared" si="125"/>
        <v>2.2291532460436945E-2</v>
      </c>
      <c r="AS95" s="254">
        <f t="shared" si="55"/>
        <v>-5.5536537771430763E-2</v>
      </c>
      <c r="AT95" s="254">
        <f t="shared" si="56"/>
        <v>4.2326176055095227E-2</v>
      </c>
      <c r="AU95" s="254">
        <f t="shared" si="57"/>
        <v>3.9795876453997833E-2</v>
      </c>
      <c r="AV95" s="254">
        <f t="shared" si="126"/>
        <v>0</v>
      </c>
      <c r="AW95" s="403">
        <f t="shared" si="59"/>
        <v>-9.4693198112074217E-2</v>
      </c>
      <c r="AX95" s="95">
        <f t="shared" si="59"/>
        <v>1.0370914452487685E-2</v>
      </c>
      <c r="AY95" s="254">
        <f t="shared" si="75"/>
        <v>0</v>
      </c>
      <c r="AZ95" s="403">
        <f t="shared" si="75"/>
        <v>1.1497989662427124E-3</v>
      </c>
      <c r="BA95" s="95">
        <f t="shared" si="75"/>
        <v>2.0122509451756219E-2</v>
      </c>
      <c r="BB95" s="254">
        <f t="shared" si="69"/>
        <v>0.11507895025242658</v>
      </c>
      <c r="BC95" s="403">
        <f t="shared" si="76"/>
        <v>0.11470004196050126</v>
      </c>
      <c r="BD95" s="85">
        <f t="shared" si="76"/>
        <v>9.7788861188084098E-3</v>
      </c>
    </row>
    <row r="96" spans="2:56" x14ac:dyDescent="0.35">
      <c r="B96" s="81"/>
      <c r="C96" s="84" t="s">
        <v>58</v>
      </c>
      <c r="D96" s="447">
        <v>56.39913</v>
      </c>
      <c r="E96" s="453">
        <v>63.01738091</v>
      </c>
      <c r="F96" s="632">
        <v>43.69475164</v>
      </c>
      <c r="G96" s="504">
        <f t="shared" si="118"/>
        <v>0.69337619255239846</v>
      </c>
      <c r="H96" s="447">
        <v>56.39913</v>
      </c>
      <c r="I96" s="453">
        <v>76.5574771</v>
      </c>
      <c r="J96" s="632">
        <v>41.676952510000014</v>
      </c>
      <c r="K96" s="504">
        <f t="shared" si="119"/>
        <v>0.54438774746405549</v>
      </c>
      <c r="L96" s="447">
        <v>46.51878</v>
      </c>
      <c r="M96" s="453">
        <v>49.51878</v>
      </c>
      <c r="N96" s="632">
        <v>41.033412199999987</v>
      </c>
      <c r="O96" s="504">
        <f t="shared" si="82"/>
        <v>0.82864343992319656</v>
      </c>
      <c r="P96" s="447">
        <v>45.508780000000002</v>
      </c>
      <c r="Q96" s="453">
        <v>45.508780000000002</v>
      </c>
      <c r="R96" s="632">
        <v>36.316923709999998</v>
      </c>
      <c r="S96" s="504">
        <f t="shared" si="79"/>
        <v>0.79802015589079722</v>
      </c>
      <c r="T96" s="447">
        <v>43.855020000000003</v>
      </c>
      <c r="U96" s="453">
        <v>44.158580350000001</v>
      </c>
      <c r="V96" s="453">
        <v>37.200432290000009</v>
      </c>
      <c r="W96" s="85">
        <f t="shared" si="120"/>
        <v>0.84242817579619056</v>
      </c>
      <c r="X96" s="447">
        <v>43.855020000000003</v>
      </c>
      <c r="Y96" s="453">
        <v>45.57386786</v>
      </c>
      <c r="Z96" s="453">
        <v>41.228630869999996</v>
      </c>
      <c r="AA96" s="85">
        <f>Z96/Y96</f>
        <v>0.90465507550624635</v>
      </c>
      <c r="AB96" s="447">
        <v>43.855020000000003</v>
      </c>
      <c r="AC96" s="453">
        <v>43.65502</v>
      </c>
      <c r="AD96" s="453">
        <v>35.366615779999997</v>
      </c>
      <c r="AE96" s="85">
        <f t="shared" si="121"/>
        <v>0.81013857696090841</v>
      </c>
      <c r="AF96" s="447">
        <v>43.145020000000002</v>
      </c>
      <c r="AG96" s="453">
        <v>45.605416840000004</v>
      </c>
      <c r="AH96" s="453">
        <v>36.529546719999999</v>
      </c>
      <c r="AI96" s="85">
        <f t="shared" si="122"/>
        <v>0.80099140082763898</v>
      </c>
      <c r="AJ96" s="802">
        <f t="shared" si="49"/>
        <v>0</v>
      </c>
      <c r="AK96" s="254">
        <f t="shared" si="50"/>
        <v>-0.17686183901167243</v>
      </c>
      <c r="AL96" s="254">
        <f t="shared" si="51"/>
        <v>4.8415227325362457E-2</v>
      </c>
      <c r="AM96" s="403">
        <f t="shared" si="52"/>
        <v>0.21239486504160254</v>
      </c>
      <c r="AN96" s="254">
        <f t="shared" si="53"/>
        <v>0.54602914490219667</v>
      </c>
      <c r="AO96" s="254">
        <f t="shared" si="54"/>
        <v>1.5683324283716951E-2</v>
      </c>
      <c r="AP96" s="403">
        <f t="shared" si="123"/>
        <v>2.2193519580177672E-2</v>
      </c>
      <c r="AQ96" s="254">
        <f t="shared" si="124"/>
        <v>8.811486486783425E-2</v>
      </c>
      <c r="AR96" s="254">
        <f t="shared" si="125"/>
        <v>0.12987026455385831</v>
      </c>
      <c r="AS96" s="254">
        <f t="shared" si="55"/>
        <v>3.770970803342464E-2</v>
      </c>
      <c r="AT96" s="254">
        <f t="shared" si="56"/>
        <v>3.057615619203212E-2</v>
      </c>
      <c r="AU96" s="254">
        <f t="shared" si="57"/>
        <v>-2.3749954654089082E-2</v>
      </c>
      <c r="AV96" s="254">
        <f t="shared" si="126"/>
        <v>0</v>
      </c>
      <c r="AW96" s="403">
        <f t="shared" si="59"/>
        <v>-3.1054803475265066E-2</v>
      </c>
      <c r="AX96" s="95">
        <f t="shared" si="59"/>
        <v>-9.7703913397015202E-2</v>
      </c>
      <c r="AY96" s="254">
        <f t="shared" si="75"/>
        <v>0</v>
      </c>
      <c r="AZ96" s="403">
        <f t="shared" si="75"/>
        <v>4.3954804281386185E-2</v>
      </c>
      <c r="BA96" s="95">
        <f t="shared" si="75"/>
        <v>0.16574995827887495</v>
      </c>
      <c r="BB96" s="254">
        <f t="shared" si="69"/>
        <v>1.6456128656331618E-2</v>
      </c>
      <c r="BC96" s="403">
        <f t="shared" si="76"/>
        <v>-4.2766780245484609E-2</v>
      </c>
      <c r="BD96" s="85">
        <f t="shared" si="76"/>
        <v>-3.1835350953404944E-2</v>
      </c>
    </row>
    <row r="97" spans="2:56" x14ac:dyDescent="0.35">
      <c r="B97" s="81"/>
      <c r="C97" s="84" t="s">
        <v>59</v>
      </c>
      <c r="D97" s="447">
        <v>0.31</v>
      </c>
      <c r="E97" s="453">
        <v>0.36</v>
      </c>
      <c r="F97" s="632">
        <v>0.22161232</v>
      </c>
      <c r="G97" s="504">
        <f t="shared" si="118"/>
        <v>0.61558977777777779</v>
      </c>
      <c r="H97" s="447">
        <v>0.31</v>
      </c>
      <c r="I97" s="453">
        <v>0.33</v>
      </c>
      <c r="J97" s="632">
        <v>0.22150443</v>
      </c>
      <c r="K97" s="504">
        <f t="shared" si="119"/>
        <v>0.67122554545454538</v>
      </c>
      <c r="L97" s="447">
        <v>0.51</v>
      </c>
      <c r="M97" s="453">
        <v>0.51</v>
      </c>
      <c r="N97" s="632">
        <v>3.2778359999999999E-2</v>
      </c>
      <c r="O97" s="504">
        <f t="shared" si="82"/>
        <v>6.4271294117647051E-2</v>
      </c>
      <c r="P97" s="447">
        <v>1.7</v>
      </c>
      <c r="Q97" s="453">
        <v>1.7</v>
      </c>
      <c r="R97" s="632">
        <v>0.21704166</v>
      </c>
      <c r="S97" s="504">
        <f t="shared" si="79"/>
        <v>0.12767156470588237</v>
      </c>
      <c r="T97" s="447">
        <v>1.17</v>
      </c>
      <c r="U97" s="453">
        <v>1.17</v>
      </c>
      <c r="V97" s="453">
        <v>1.0901343899999998</v>
      </c>
      <c r="W97" s="85">
        <f t="shared" si="120"/>
        <v>0.93173879487179478</v>
      </c>
      <c r="X97" s="447">
        <v>1.17</v>
      </c>
      <c r="Y97" s="453">
        <v>1.17</v>
      </c>
      <c r="Z97" s="453">
        <v>0.73516093000000005</v>
      </c>
      <c r="AA97" s="85">
        <f t="shared" ref="AA97:AA109" si="127">Z97/Y97</f>
        <v>0.62834267521367526</v>
      </c>
      <c r="AB97" s="447">
        <v>1.17</v>
      </c>
      <c r="AC97" s="453">
        <v>1.37</v>
      </c>
      <c r="AD97" s="453">
        <v>1.27562208</v>
      </c>
      <c r="AE97" s="85">
        <f t="shared" si="121"/>
        <v>0.93111100729926999</v>
      </c>
      <c r="AF97" s="447">
        <v>0.14499999999999999</v>
      </c>
      <c r="AG97" s="453">
        <v>0.14499999999999999</v>
      </c>
      <c r="AH97" s="453">
        <v>0.13566023999999999</v>
      </c>
      <c r="AI97" s="85">
        <f t="shared" si="122"/>
        <v>0.93558786206896549</v>
      </c>
      <c r="AJ97" s="802">
        <f t="shared" si="49"/>
        <v>0</v>
      </c>
      <c r="AK97" s="254">
        <f t="shared" si="50"/>
        <v>9.0909090909090814E-2</v>
      </c>
      <c r="AL97" s="254">
        <f t="shared" si="51"/>
        <v>4.8707829455148764E-4</v>
      </c>
      <c r="AM97" s="403">
        <f t="shared" si="52"/>
        <v>-0.39215686274509803</v>
      </c>
      <c r="AN97" s="254">
        <f t="shared" si="53"/>
        <v>-0.3529411764705882</v>
      </c>
      <c r="AO97" s="254">
        <f t="shared" si="54"/>
        <v>5.7576422371344993</v>
      </c>
      <c r="AP97" s="403">
        <f t="shared" si="123"/>
        <v>-0.7</v>
      </c>
      <c r="AQ97" s="254">
        <f t="shared" si="124"/>
        <v>-0.7</v>
      </c>
      <c r="AR97" s="254">
        <f t="shared" si="125"/>
        <v>-0.8489766434701983</v>
      </c>
      <c r="AS97" s="254">
        <f t="shared" si="55"/>
        <v>0.45299145299145305</v>
      </c>
      <c r="AT97" s="254">
        <f t="shared" si="56"/>
        <v>0.45299145299145305</v>
      </c>
      <c r="AU97" s="254">
        <f t="shared" si="57"/>
        <v>-0.80090375829717653</v>
      </c>
      <c r="AV97" s="254">
        <f t="shared" si="126"/>
        <v>0</v>
      </c>
      <c r="AW97" s="403">
        <f t="shared" si="59"/>
        <v>0</v>
      </c>
      <c r="AX97" s="95">
        <f t="shared" si="59"/>
        <v>0.48285136697892761</v>
      </c>
      <c r="AY97" s="254">
        <f t="shared" si="75"/>
        <v>0</v>
      </c>
      <c r="AZ97" s="403">
        <f t="shared" si="75"/>
        <v>-0.14598540145985414</v>
      </c>
      <c r="BA97" s="95">
        <f t="shared" si="75"/>
        <v>-0.42368437993798286</v>
      </c>
      <c r="BB97" s="254">
        <f t="shared" si="69"/>
        <v>7.068965517241379</v>
      </c>
      <c r="BC97" s="403">
        <f t="shared" si="76"/>
        <v>8.4482758620689662</v>
      </c>
      <c r="BD97" s="85">
        <f t="shared" si="76"/>
        <v>8.4030651869700375</v>
      </c>
    </row>
    <row r="98" spans="2:56" x14ac:dyDescent="0.35">
      <c r="B98" s="81"/>
      <c r="C98" s="84" t="s">
        <v>60</v>
      </c>
      <c r="D98" s="447">
        <v>1.6687799999999999</v>
      </c>
      <c r="E98" s="453">
        <v>1.6687799999999999</v>
      </c>
      <c r="F98" s="632">
        <v>1.4498099499999999</v>
      </c>
      <c r="G98" s="504">
        <f t="shared" si="118"/>
        <v>0.86878435144237109</v>
      </c>
      <c r="H98" s="447">
        <v>1.6687799999999999</v>
      </c>
      <c r="I98" s="453">
        <v>1.6687799999999999</v>
      </c>
      <c r="J98" s="632">
        <v>1.2493035899999998</v>
      </c>
      <c r="K98" s="504">
        <f t="shared" si="119"/>
        <v>0.74863288749865164</v>
      </c>
      <c r="L98" s="447">
        <v>1.4510000000000001</v>
      </c>
      <c r="M98" s="453">
        <v>1.4510000000000001</v>
      </c>
      <c r="N98" s="632">
        <v>1.1236879900000001</v>
      </c>
      <c r="O98" s="504">
        <f t="shared" si="82"/>
        <v>0.77442314955203306</v>
      </c>
      <c r="P98" s="447">
        <v>1.4510000000000001</v>
      </c>
      <c r="Q98" s="453">
        <v>1.4510000000000001</v>
      </c>
      <c r="R98" s="632">
        <v>1.0819417199999999</v>
      </c>
      <c r="S98" s="504">
        <f t="shared" si="79"/>
        <v>0.74565246037215704</v>
      </c>
      <c r="T98" s="447">
        <v>1.06595</v>
      </c>
      <c r="U98" s="453">
        <v>1.0869500000000001</v>
      </c>
      <c r="V98" s="453">
        <v>0.89111991000000002</v>
      </c>
      <c r="W98" s="85">
        <f t="shared" si="120"/>
        <v>0.81983523621141718</v>
      </c>
      <c r="X98" s="447">
        <v>1.06595</v>
      </c>
      <c r="Y98" s="453">
        <v>1.0828147100000001</v>
      </c>
      <c r="Z98" s="453">
        <v>0.82289441000000008</v>
      </c>
      <c r="AA98" s="85">
        <f t="shared" si="127"/>
        <v>0.75995865442204791</v>
      </c>
      <c r="AB98" s="447">
        <v>1.06595</v>
      </c>
      <c r="AC98" s="453">
        <v>1.06595</v>
      </c>
      <c r="AD98" s="453">
        <v>0.75986603000000008</v>
      </c>
      <c r="AE98" s="85">
        <f t="shared" si="121"/>
        <v>0.71285335147051931</v>
      </c>
      <c r="AF98" s="447">
        <v>0.95167999999999997</v>
      </c>
      <c r="AG98" s="453">
        <v>0.95167999999999997</v>
      </c>
      <c r="AH98" s="453">
        <v>0.80247270999999998</v>
      </c>
      <c r="AI98" s="85">
        <f t="shared" si="122"/>
        <v>0.84321695317753864</v>
      </c>
      <c r="AJ98" s="802">
        <f t="shared" si="49"/>
        <v>0</v>
      </c>
      <c r="AK98" s="254">
        <f t="shared" si="50"/>
        <v>0</v>
      </c>
      <c r="AL98" s="254">
        <f t="shared" si="51"/>
        <v>0.16049450398201459</v>
      </c>
      <c r="AM98" s="403">
        <f t="shared" si="52"/>
        <v>0.15008959338387309</v>
      </c>
      <c r="AN98" s="254">
        <f t="shared" si="53"/>
        <v>0.15008959338387309</v>
      </c>
      <c r="AO98" s="254">
        <f t="shared" si="54"/>
        <v>0.11178868255057145</v>
      </c>
      <c r="AP98" s="403">
        <f t="shared" si="123"/>
        <v>0</v>
      </c>
      <c r="AQ98" s="254">
        <f t="shared" si="124"/>
        <v>0</v>
      </c>
      <c r="AR98" s="254">
        <f t="shared" si="125"/>
        <v>3.8584582910806138E-2</v>
      </c>
      <c r="AS98" s="254">
        <f t="shared" si="55"/>
        <v>0.36122707444063995</v>
      </c>
      <c r="AT98" s="254">
        <f t="shared" si="56"/>
        <v>0.33492800956805735</v>
      </c>
      <c r="AU98" s="254">
        <f t="shared" si="57"/>
        <v>0.21413707387594993</v>
      </c>
      <c r="AV98" s="254">
        <f t="shared" si="126"/>
        <v>0</v>
      </c>
      <c r="AW98" s="403">
        <f t="shared" si="59"/>
        <v>3.819019045280622E-3</v>
      </c>
      <c r="AX98" s="95">
        <f t="shared" si="59"/>
        <v>8.2909179076814887E-2</v>
      </c>
      <c r="AY98" s="254">
        <f t="shared" si="75"/>
        <v>0</v>
      </c>
      <c r="AZ98" s="403">
        <f t="shared" si="75"/>
        <v>1.582129555795311E-2</v>
      </c>
      <c r="BA98" s="95">
        <f t="shared" si="75"/>
        <v>8.294670048613699E-2</v>
      </c>
      <c r="BB98" s="254">
        <f t="shared" si="69"/>
        <v>0.12007187289845325</v>
      </c>
      <c r="BC98" s="403">
        <f t="shared" si="76"/>
        <v>0.12007187289845325</v>
      </c>
      <c r="BD98" s="85">
        <f t="shared" si="76"/>
        <v>-5.3094241672093617E-2</v>
      </c>
    </row>
    <row r="99" spans="2:56" x14ac:dyDescent="0.35">
      <c r="B99" s="81"/>
      <c r="C99" s="84" t="s">
        <v>61</v>
      </c>
      <c r="D99" s="447">
        <v>58.852139999999999</v>
      </c>
      <c r="E99" s="453">
        <v>59.055229880000006</v>
      </c>
      <c r="F99" s="632">
        <v>28.397161920000002</v>
      </c>
      <c r="G99" s="504">
        <f t="shared" si="118"/>
        <v>0.48085769842405024</v>
      </c>
      <c r="H99" s="447">
        <v>58.852139999999999</v>
      </c>
      <c r="I99" s="453">
        <v>71.429154020000013</v>
      </c>
      <c r="J99" s="632">
        <v>59.128827149999999</v>
      </c>
      <c r="K99" s="504">
        <f t="shared" si="119"/>
        <v>0.82779682835728463</v>
      </c>
      <c r="L99" s="447">
        <v>70.455950000000001</v>
      </c>
      <c r="M99" s="453">
        <v>69.880017580000001</v>
      </c>
      <c r="N99" s="632">
        <v>38.546098069999999</v>
      </c>
      <c r="O99" s="504">
        <f t="shared" si="82"/>
        <v>0.55160401220379884</v>
      </c>
      <c r="P99" s="447">
        <v>33.795909999999999</v>
      </c>
      <c r="Q99" s="453">
        <v>32.737726380000005</v>
      </c>
      <c r="R99" s="632">
        <v>16.721299770000002</v>
      </c>
      <c r="S99" s="504">
        <f t="shared" si="79"/>
        <v>0.51076545682828201</v>
      </c>
      <c r="T99" s="447">
        <v>67.102599999999995</v>
      </c>
      <c r="U99" s="453">
        <v>51.672600000000003</v>
      </c>
      <c r="V99" s="453">
        <v>28.95301821</v>
      </c>
      <c r="W99" s="85">
        <f t="shared" si="120"/>
        <v>0.56031665157162591</v>
      </c>
      <c r="X99" s="447">
        <v>67.102599999999995</v>
      </c>
      <c r="Y99" s="453">
        <v>65.102599999999995</v>
      </c>
      <c r="Z99" s="453">
        <v>34.907711570000004</v>
      </c>
      <c r="AA99" s="85">
        <f t="shared" si="127"/>
        <v>0.53619535272016794</v>
      </c>
      <c r="AB99" s="447">
        <v>67.102599999999995</v>
      </c>
      <c r="AC99" s="453">
        <v>79.371457100000001</v>
      </c>
      <c r="AD99" s="453">
        <v>35.788165499999998</v>
      </c>
      <c r="AE99" s="85">
        <f t="shared" si="121"/>
        <v>0.45089465164927656</v>
      </c>
      <c r="AF99" s="447">
        <v>25.418589999999998</v>
      </c>
      <c r="AG99" s="453">
        <v>54.613676310000002</v>
      </c>
      <c r="AH99" s="453">
        <v>38.015233030000005</v>
      </c>
      <c r="AI99" s="85">
        <f t="shared" si="122"/>
        <v>0.69607533494388196</v>
      </c>
      <c r="AJ99" s="802">
        <f t="shared" si="49"/>
        <v>0</v>
      </c>
      <c r="AK99" s="254">
        <f t="shared" si="50"/>
        <v>-0.17323352501886463</v>
      </c>
      <c r="AL99" s="254">
        <f t="shared" si="51"/>
        <v>-0.5197408220534947</v>
      </c>
      <c r="AM99" s="403">
        <f t="shared" si="52"/>
        <v>-0.16469595541611465</v>
      </c>
      <c r="AN99" s="254">
        <f t="shared" si="53"/>
        <v>2.2168518177983151E-2</v>
      </c>
      <c r="AO99" s="254">
        <f t="shared" si="54"/>
        <v>0.53397698108435288</v>
      </c>
      <c r="AP99" s="403">
        <f t="shared" si="123"/>
        <v>1.0847478289532668</v>
      </c>
      <c r="AQ99" s="254">
        <f t="shared" si="124"/>
        <v>1.1345409503663886</v>
      </c>
      <c r="AR99" s="254">
        <f t="shared" si="125"/>
        <v>1.3052094394693097</v>
      </c>
      <c r="AS99" s="254">
        <f t="shared" si="55"/>
        <v>-0.49635468670364485</v>
      </c>
      <c r="AT99" s="254">
        <f t="shared" si="56"/>
        <v>-0.36643934348184526</v>
      </c>
      <c r="AU99" s="254">
        <f t="shared" si="57"/>
        <v>-0.42246781842506909</v>
      </c>
      <c r="AV99" s="254">
        <f t="shared" si="126"/>
        <v>0</v>
      </c>
      <c r="AW99" s="403">
        <f t="shared" si="59"/>
        <v>-0.20628976415688458</v>
      </c>
      <c r="AX99" s="95">
        <f t="shared" si="59"/>
        <v>-0.17058389370667082</v>
      </c>
      <c r="AY99" s="254">
        <f t="shared" si="75"/>
        <v>0</v>
      </c>
      <c r="AZ99" s="403">
        <f t="shared" si="75"/>
        <v>-0.17977315298650356</v>
      </c>
      <c r="BA99" s="95">
        <f t="shared" si="75"/>
        <v>-2.4601817883065129E-2</v>
      </c>
      <c r="BB99" s="254">
        <f t="shared" si="69"/>
        <v>1.6399025280316495</v>
      </c>
      <c r="BC99" s="403">
        <f t="shared" si="76"/>
        <v>0.45332565875018271</v>
      </c>
      <c r="BD99" s="85">
        <f t="shared" si="76"/>
        <v>-5.8583555919346844E-2</v>
      </c>
    </row>
    <row r="100" spans="2:56" x14ac:dyDescent="0.35">
      <c r="B100" s="81"/>
      <c r="C100" s="84" t="s">
        <v>62</v>
      </c>
      <c r="D100" s="323">
        <v>0</v>
      </c>
      <c r="E100" s="322">
        <v>0</v>
      </c>
      <c r="F100" s="7">
        <v>0</v>
      </c>
      <c r="G100" s="505">
        <v>0</v>
      </c>
      <c r="H100" s="323">
        <v>0</v>
      </c>
      <c r="I100" s="322">
        <v>0</v>
      </c>
      <c r="J100" s="7">
        <v>0</v>
      </c>
      <c r="K100" s="505">
        <v>0</v>
      </c>
      <c r="L100" s="323">
        <v>0</v>
      </c>
      <c r="M100" s="322">
        <v>0</v>
      </c>
      <c r="N100" s="7">
        <v>0</v>
      </c>
      <c r="O100" s="505">
        <v>0</v>
      </c>
      <c r="P100" s="323">
        <v>0</v>
      </c>
      <c r="Q100" s="322">
        <v>0</v>
      </c>
      <c r="R100" s="7">
        <v>0</v>
      </c>
      <c r="S100" s="505">
        <v>0</v>
      </c>
      <c r="T100" s="323">
        <v>0</v>
      </c>
      <c r="U100" s="322">
        <v>0</v>
      </c>
      <c r="V100" s="322">
        <v>0</v>
      </c>
      <c r="W100" s="12">
        <v>0</v>
      </c>
      <c r="X100" s="323">
        <v>0</v>
      </c>
      <c r="Y100" s="322">
        <v>0</v>
      </c>
      <c r="Z100" s="322">
        <v>0</v>
      </c>
      <c r="AA100" s="12">
        <v>0</v>
      </c>
      <c r="AB100" s="323">
        <v>0</v>
      </c>
      <c r="AC100" s="322">
        <v>0</v>
      </c>
      <c r="AD100" s="322">
        <v>0</v>
      </c>
      <c r="AE100" s="12">
        <v>0</v>
      </c>
      <c r="AF100" s="323">
        <v>0</v>
      </c>
      <c r="AG100" s="322">
        <v>0</v>
      </c>
      <c r="AH100" s="322">
        <v>0</v>
      </c>
      <c r="AI100" s="12">
        <v>0</v>
      </c>
      <c r="AJ100" s="322">
        <v>0</v>
      </c>
      <c r="AK100" s="322">
        <v>0</v>
      </c>
      <c r="AL100" s="6">
        <v>0</v>
      </c>
      <c r="AM100" s="322">
        <v>0</v>
      </c>
      <c r="AN100" s="322">
        <v>0</v>
      </c>
      <c r="AO100" s="6">
        <v>0</v>
      </c>
      <c r="AP100" s="322">
        <v>0</v>
      </c>
      <c r="AQ100" s="322">
        <v>0</v>
      </c>
      <c r="AR100" s="6">
        <v>0</v>
      </c>
      <c r="AS100" s="7">
        <v>0</v>
      </c>
      <c r="AT100" s="322">
        <v>0</v>
      </c>
      <c r="AU100" s="6">
        <v>0</v>
      </c>
      <c r="AV100" s="7">
        <v>0</v>
      </c>
      <c r="AW100" s="322">
        <v>0</v>
      </c>
      <c r="AX100" s="6">
        <v>0</v>
      </c>
      <c r="AY100" s="7">
        <v>0</v>
      </c>
      <c r="AZ100" s="322">
        <v>0</v>
      </c>
      <c r="BA100" s="6">
        <v>0</v>
      </c>
      <c r="BB100" s="7">
        <v>0</v>
      </c>
      <c r="BC100" s="322">
        <v>0</v>
      </c>
      <c r="BD100" s="12">
        <v>0</v>
      </c>
    </row>
    <row r="101" spans="2:56" x14ac:dyDescent="0.35">
      <c r="B101" s="81"/>
      <c r="C101" s="111" t="s">
        <v>69</v>
      </c>
      <c r="D101" s="448">
        <f>SUM(D95:D100)</f>
        <v>195.51839999999999</v>
      </c>
      <c r="E101" s="454">
        <f>SUM(E95:E100)</f>
        <v>202.73046278000001</v>
      </c>
      <c r="F101" s="633">
        <f>SUM(F95:F100)</f>
        <v>146.72987248000004</v>
      </c>
      <c r="G101" s="637">
        <f t="shared" ref="G101:G102" si="128">F101/E101</f>
        <v>0.72376825104586795</v>
      </c>
      <c r="H101" s="448">
        <f>SUM(H95:H100)</f>
        <v>195.51839999999999</v>
      </c>
      <c r="I101" s="454">
        <f>SUM(I95:I100)</f>
        <v>228.57893612000004</v>
      </c>
      <c r="J101" s="633">
        <f>SUM(J95:J100)</f>
        <v>173.10793338000002</v>
      </c>
      <c r="K101" s="637">
        <f t="shared" ref="K101:K102" si="129">J101/I101</f>
        <v>0.7573223338878492</v>
      </c>
      <c r="L101" s="448">
        <f>SUM(L95:L100)</f>
        <v>194.37716999999998</v>
      </c>
      <c r="M101" s="454">
        <f>SUM(M95:M100)</f>
        <v>197.07277858</v>
      </c>
      <c r="N101" s="633">
        <f>SUM(N95:N100)</f>
        <v>146.50310694999996</v>
      </c>
      <c r="O101" s="637">
        <f t="shared" ref="O101:O117" si="130">N101/M101</f>
        <v>0.74339595760318711</v>
      </c>
      <c r="P101" s="448">
        <f>SUM(P95:P100)</f>
        <v>153.27939000000001</v>
      </c>
      <c r="Q101" s="454">
        <f>SUM(Q95:Q100)</f>
        <v>152.48744637999999</v>
      </c>
      <c r="R101" s="633">
        <f>SUM(R95:R100)</f>
        <v>118.67025496000001</v>
      </c>
      <c r="S101" s="637">
        <f t="shared" ref="S101:S117" si="131">R101/Q101</f>
        <v>0.77822966924288794</v>
      </c>
      <c r="T101" s="448">
        <f>SUM(T95:T100)</f>
        <v>188.18186</v>
      </c>
      <c r="U101" s="454">
        <f>SUM(U95:U100)</f>
        <v>166.29129134999999</v>
      </c>
      <c r="V101" s="454">
        <f>SUM(V95:V100)</f>
        <v>130.00554844999999</v>
      </c>
      <c r="W101" s="383">
        <f t="shared" ref="W101:W117" si="132">V101/U101</f>
        <v>0.78179408791992644</v>
      </c>
      <c r="X101" s="448">
        <f>SUM(X95:X100)</f>
        <v>188.18186</v>
      </c>
      <c r="Y101" s="454">
        <f>SUM(Y95:Y100)</f>
        <v>188.26635156999998</v>
      </c>
      <c r="Z101" s="454">
        <f>SUM(Z95:Z100)</f>
        <v>138.93017047000001</v>
      </c>
      <c r="AA101" s="383">
        <f>Z101/Y101</f>
        <v>0.73794477510944856</v>
      </c>
      <c r="AB101" s="448">
        <f>SUM(AB95:AB100)</f>
        <v>188.18186</v>
      </c>
      <c r="AC101" s="454">
        <f>SUM(AC95:AC100)</f>
        <v>200.7129731</v>
      </c>
      <c r="AD101" s="454">
        <f>SUM(AD95:AD100)</f>
        <v>133.21813087000001</v>
      </c>
      <c r="AE101" s="383">
        <f t="shared" ref="AE101:AE111" si="133">AD101/AC101</f>
        <v>0.66372456554478698</v>
      </c>
      <c r="AF101" s="448">
        <f>SUM(AF95:AF100)</f>
        <v>136.90959999999998</v>
      </c>
      <c r="AG101" s="454">
        <f>SUM(AG95:AG100)</f>
        <v>168.82321296999999</v>
      </c>
      <c r="AH101" s="454">
        <f>SUM(AH95:AH100)</f>
        <v>134.92945323000001</v>
      </c>
      <c r="AI101" s="383">
        <f t="shared" ref="AI101:AI111" si="134">AH101/AG101</f>
        <v>0.79923519317202585</v>
      </c>
      <c r="AJ101" s="852">
        <f t="shared" si="49"/>
        <v>0</v>
      </c>
      <c r="AK101" s="387">
        <f t="shared" si="50"/>
        <v>-0.11308335658028446</v>
      </c>
      <c r="AL101" s="387">
        <f t="shared" si="51"/>
        <v>-0.15237927219716646</v>
      </c>
      <c r="AM101" s="459">
        <f t="shared" si="52"/>
        <v>5.8712141966055344E-3</v>
      </c>
      <c r="AN101" s="387">
        <f t="shared" si="53"/>
        <v>0.15987067197720753</v>
      </c>
      <c r="AO101" s="387">
        <f t="shared" si="54"/>
        <v>0.18159905945940122</v>
      </c>
      <c r="AP101" s="459">
        <f>(L101-P101)/P101</f>
        <v>0.26812332695217517</v>
      </c>
      <c r="AQ101" s="387">
        <f t="shared" si="124"/>
        <v>0.29238690304310683</v>
      </c>
      <c r="AR101" s="387">
        <f t="shared" si="125"/>
        <v>0.23453941343078369</v>
      </c>
      <c r="AS101" s="387">
        <f t="shared" si="55"/>
        <v>-0.18547202158592754</v>
      </c>
      <c r="AT101" s="387">
        <f t="shared" si="56"/>
        <v>-8.301002931624657E-2</v>
      </c>
      <c r="AU101" s="387">
        <f t="shared" si="57"/>
        <v>-8.7190843968936657E-2</v>
      </c>
      <c r="AV101" s="387">
        <f t="shared" ref="AV101:AV117" si="135">(T101-X101)/X101</f>
        <v>0</v>
      </c>
      <c r="AW101" s="459">
        <f t="shared" si="59"/>
        <v>-0.11672324893293193</v>
      </c>
      <c r="AX101" s="388">
        <f t="shared" si="59"/>
        <v>-6.4238185196261316E-2</v>
      </c>
      <c r="AY101" s="387">
        <f>(X101-AB101)/AB101</f>
        <v>0</v>
      </c>
      <c r="AZ101" s="459">
        <f>(Y101-AC101)/AC101</f>
        <v>-6.2012043057121234E-2</v>
      </c>
      <c r="BA101" s="388">
        <f>(Z101-AD101)/AD101</f>
        <v>4.287734381721698E-2</v>
      </c>
      <c r="BB101" s="387">
        <f>(AB101-AF101)/AF101</f>
        <v>0.37449718646464547</v>
      </c>
      <c r="BC101" s="459">
        <f>(AC101-AG101)/AG101</f>
        <v>0.18889440361300816</v>
      </c>
      <c r="BD101" s="383">
        <f>(AD101-AH101)/AH101</f>
        <v>-1.2683089711205501E-2</v>
      </c>
    </row>
    <row r="102" spans="2:56" x14ac:dyDescent="0.35">
      <c r="B102" s="81"/>
      <c r="C102" s="84" t="s">
        <v>64</v>
      </c>
      <c r="D102" s="447">
        <v>0.25</v>
      </c>
      <c r="E102" s="453">
        <v>0.25000000999999999</v>
      </c>
      <c r="F102" s="632">
        <v>9.7658700000000001E-2</v>
      </c>
      <c r="G102" s="504">
        <f t="shared" si="128"/>
        <v>0.39063478437460863</v>
      </c>
      <c r="H102" s="447">
        <v>0.25</v>
      </c>
      <c r="I102" s="453">
        <v>0.25</v>
      </c>
      <c r="J102" s="632">
        <v>0.19851786999999999</v>
      </c>
      <c r="K102" s="504">
        <f t="shared" si="129"/>
        <v>0.79407147999999994</v>
      </c>
      <c r="L102" s="447">
        <v>0.25</v>
      </c>
      <c r="M102" s="453">
        <v>0.25</v>
      </c>
      <c r="N102" s="632">
        <v>6.5424960000000004E-2</v>
      </c>
      <c r="O102" s="504">
        <f t="shared" si="130"/>
        <v>0.26169984000000002</v>
      </c>
      <c r="P102" s="447">
        <v>0.25</v>
      </c>
      <c r="Q102" s="453">
        <v>0.25</v>
      </c>
      <c r="R102" s="632">
        <v>6.2312529999999998E-2</v>
      </c>
      <c r="S102" s="504">
        <f t="shared" si="131"/>
        <v>0.24925011999999999</v>
      </c>
      <c r="T102" s="447">
        <v>0.32</v>
      </c>
      <c r="U102" s="453">
        <v>0.32</v>
      </c>
      <c r="V102" s="453">
        <v>0.11554814999999999</v>
      </c>
      <c r="W102" s="85">
        <f t="shared" si="132"/>
        <v>0.36108796874999993</v>
      </c>
      <c r="X102" s="447">
        <v>0.32</v>
      </c>
      <c r="Y102" s="453">
        <v>0.32</v>
      </c>
      <c r="Z102" s="453">
        <v>0.11481711</v>
      </c>
      <c r="AA102" s="85">
        <f t="shared" si="127"/>
        <v>0.35880346874999997</v>
      </c>
      <c r="AB102" s="447">
        <v>0.32</v>
      </c>
      <c r="AC102" s="453">
        <v>0.32</v>
      </c>
      <c r="AD102" s="453">
        <v>0.13123000000000001</v>
      </c>
      <c r="AE102" s="85">
        <f t="shared" si="133"/>
        <v>0.41009375000000003</v>
      </c>
      <c r="AF102" s="447">
        <v>0.2</v>
      </c>
      <c r="AG102" s="453">
        <v>0.2</v>
      </c>
      <c r="AH102" s="453">
        <v>0.14056315999999999</v>
      </c>
      <c r="AI102" s="85">
        <f t="shared" si="134"/>
        <v>0.70281579999999988</v>
      </c>
      <c r="AJ102" s="802">
        <f t="shared" ref="AJ102:AJ165" si="136">(D102-H102)/H102</f>
        <v>0</v>
      </c>
      <c r="AK102" s="254">
        <f t="shared" ref="AK102:AK165" si="137">(E102-I102)/I102</f>
        <v>3.9999999978945766E-8</v>
      </c>
      <c r="AL102" s="254">
        <f t="shared" ref="AL102:AM165" si="138">(F102-J102)/J102</f>
        <v>-0.50806091159450784</v>
      </c>
      <c r="AM102" s="403">
        <f t="shared" ref="AM102:AM165" si="139">(H102-L102)/L102</f>
        <v>0</v>
      </c>
      <c r="AN102" s="254">
        <f t="shared" ref="AN102:AN165" si="140">(I102-M102)/M102</f>
        <v>0</v>
      </c>
      <c r="AO102" s="254">
        <f t="shared" ref="AO102:AO165" si="141">(J102-N102)/N102</f>
        <v>2.0342833988740683</v>
      </c>
      <c r="AP102" s="403">
        <f>(L102-P102)/P102</f>
        <v>0</v>
      </c>
      <c r="AQ102" s="254">
        <f t="shared" si="124"/>
        <v>0</v>
      </c>
      <c r="AR102" s="254">
        <f t="shared" si="125"/>
        <v>4.9948702131016126E-2</v>
      </c>
      <c r="AS102" s="254">
        <f t="shared" si="55"/>
        <v>-0.21875000000000003</v>
      </c>
      <c r="AT102" s="254">
        <f t="shared" si="56"/>
        <v>-0.21875000000000003</v>
      </c>
      <c r="AU102" s="254">
        <f t="shared" si="57"/>
        <v>-0.46072239148787753</v>
      </c>
      <c r="AV102" s="254">
        <f t="shared" si="135"/>
        <v>0</v>
      </c>
      <c r="AW102" s="403">
        <f t="shared" si="59"/>
        <v>0</v>
      </c>
      <c r="AX102" s="95">
        <f t="shared" si="59"/>
        <v>6.3669953023550961E-3</v>
      </c>
      <c r="AY102" s="254">
        <f t="shared" ref="AY102:BA119" si="142">(X102-AB102)/AB102</f>
        <v>0</v>
      </c>
      <c r="AZ102" s="403">
        <f t="shared" si="142"/>
        <v>0</v>
      </c>
      <c r="BA102" s="95">
        <f t="shared" si="142"/>
        <v>-0.1250696487083747</v>
      </c>
      <c r="BB102" s="254">
        <f>(AB102-AF102)/AF102</f>
        <v>0.6</v>
      </c>
      <c r="BC102" s="403">
        <f t="shared" ref="BC102:BD119" si="143">(AC102-AG102)/AG102</f>
        <v>0.6</v>
      </c>
      <c r="BD102" s="85">
        <f t="shared" si="143"/>
        <v>-6.6398336520038251E-2</v>
      </c>
    </row>
    <row r="103" spans="2:56" x14ac:dyDescent="0.35">
      <c r="B103" s="81"/>
      <c r="C103" s="84" t="s">
        <v>65</v>
      </c>
      <c r="D103" s="9">
        <v>0</v>
      </c>
      <c r="E103" s="7">
        <v>0</v>
      </c>
      <c r="F103" s="322">
        <v>0</v>
      </c>
      <c r="G103" s="505">
        <v>0</v>
      </c>
      <c r="H103" s="9">
        <v>0</v>
      </c>
      <c r="I103" s="7">
        <v>0</v>
      </c>
      <c r="J103" s="322">
        <v>0</v>
      </c>
      <c r="K103" s="505">
        <v>0</v>
      </c>
      <c r="L103" s="9">
        <v>0</v>
      </c>
      <c r="M103" s="7">
        <v>0</v>
      </c>
      <c r="N103" s="322">
        <v>0</v>
      </c>
      <c r="O103" s="505">
        <v>0</v>
      </c>
      <c r="P103" s="447">
        <v>0.62</v>
      </c>
      <c r="Q103" s="453">
        <v>0.62</v>
      </c>
      <c r="R103" s="632">
        <v>0.26134246</v>
      </c>
      <c r="S103" s="504">
        <f t="shared" si="131"/>
        <v>0.42152009677419355</v>
      </c>
      <c r="T103" s="447">
        <v>0.62</v>
      </c>
      <c r="U103" s="453">
        <v>11.82</v>
      </c>
      <c r="V103" s="453">
        <v>11.420394589999999</v>
      </c>
      <c r="W103" s="85">
        <f t="shared" si="132"/>
        <v>0.96619243570219959</v>
      </c>
      <c r="X103" s="447">
        <v>0.62</v>
      </c>
      <c r="Y103" s="453">
        <v>0.62</v>
      </c>
      <c r="Z103" s="453">
        <v>0.45936769999999999</v>
      </c>
      <c r="AA103" s="85">
        <f t="shared" si="127"/>
        <v>0.74091564516129027</v>
      </c>
      <c r="AB103" s="447">
        <v>0.62</v>
      </c>
      <c r="AC103" s="453">
        <v>0.62</v>
      </c>
      <c r="AD103" s="453">
        <v>0.12236860000000001</v>
      </c>
      <c r="AE103" s="85">
        <f t="shared" si="133"/>
        <v>0.19736870967741937</v>
      </c>
      <c r="AF103" s="447">
        <v>0.3</v>
      </c>
      <c r="AG103" s="453">
        <v>0.3</v>
      </c>
      <c r="AH103" s="453">
        <v>0.20793785999999997</v>
      </c>
      <c r="AI103" s="85">
        <f t="shared" si="134"/>
        <v>0.69312619999999991</v>
      </c>
      <c r="AJ103" s="322">
        <v>0</v>
      </c>
      <c r="AK103" s="322">
        <v>0</v>
      </c>
      <c r="AL103" s="6">
        <v>0</v>
      </c>
      <c r="AM103" s="322">
        <v>0</v>
      </c>
      <c r="AN103" s="322">
        <v>0</v>
      </c>
      <c r="AO103" s="6">
        <v>0</v>
      </c>
      <c r="AP103" s="403">
        <f>(L103-P103)/P103</f>
        <v>-1</v>
      </c>
      <c r="AQ103" s="254">
        <f t="shared" si="124"/>
        <v>-1</v>
      </c>
      <c r="AR103" s="254">
        <f t="shared" si="125"/>
        <v>-1</v>
      </c>
      <c r="AS103" s="254">
        <f t="shared" ref="AS103:AS171" si="144">(P103-T103)/T103</f>
        <v>0</v>
      </c>
      <c r="AT103" s="254">
        <f t="shared" ref="AT103:AT171" si="145">(Q103-U103)/U103</f>
        <v>-0.94754653130287658</v>
      </c>
      <c r="AU103" s="254">
        <f t="shared" ref="AU103:AU171" si="146">(R103-V103)/V103</f>
        <v>-0.97711616197317397</v>
      </c>
      <c r="AV103" s="254">
        <f t="shared" si="135"/>
        <v>0</v>
      </c>
      <c r="AW103" s="403">
        <f t="shared" si="59"/>
        <v>18.06451612903226</v>
      </c>
      <c r="AX103" s="95">
        <f t="shared" si="59"/>
        <v>23.861117988922597</v>
      </c>
      <c r="AY103" s="254">
        <f t="shared" si="142"/>
        <v>0</v>
      </c>
      <c r="AZ103" s="403">
        <f t="shared" si="142"/>
        <v>0</v>
      </c>
      <c r="BA103" s="95">
        <f t="shared" si="142"/>
        <v>2.7539671124782008</v>
      </c>
      <c r="BB103" s="254">
        <f>(AB103-AF103)/AF103</f>
        <v>1.0666666666666667</v>
      </c>
      <c r="BC103" s="403">
        <f t="shared" si="143"/>
        <v>1.0666666666666667</v>
      </c>
      <c r="BD103" s="85">
        <f t="shared" si="143"/>
        <v>-0.4115136127687376</v>
      </c>
    </row>
    <row r="104" spans="2:56" ht="15" thickBot="1" x14ac:dyDescent="0.4">
      <c r="B104" s="82"/>
      <c r="C104" s="112" t="s">
        <v>70</v>
      </c>
      <c r="D104" s="449">
        <f>SUM(D102:D103)</f>
        <v>0.25</v>
      </c>
      <c r="E104" s="455">
        <f>SUM(E102:E103)</f>
        <v>0.25000000999999999</v>
      </c>
      <c r="F104" s="634">
        <f>SUM(F102:F103)</f>
        <v>9.7658700000000001E-2</v>
      </c>
      <c r="G104" s="565">
        <f t="shared" ref="G104:G117" si="147">F104/E104</f>
        <v>0.39063478437460863</v>
      </c>
      <c r="H104" s="449">
        <f>SUM(H102:H103)</f>
        <v>0.25</v>
      </c>
      <c r="I104" s="455">
        <f>SUM(I102:I103)</f>
        <v>0.25</v>
      </c>
      <c r="J104" s="634">
        <f>SUM(J102:J103)</f>
        <v>0.19851786999999999</v>
      </c>
      <c r="K104" s="565">
        <f t="shared" ref="K104:K105" si="148">J104/I104</f>
        <v>0.79407147999999994</v>
      </c>
      <c r="L104" s="449">
        <f>SUM(L102:L103)</f>
        <v>0.25</v>
      </c>
      <c r="M104" s="455">
        <f>SUM(M102:M103)</f>
        <v>0.25</v>
      </c>
      <c r="N104" s="634">
        <f>SUM(N102:N103)</f>
        <v>6.5424960000000004E-2</v>
      </c>
      <c r="O104" s="565">
        <f t="shared" si="130"/>
        <v>0.26169984000000002</v>
      </c>
      <c r="P104" s="449">
        <f>SUM(P102:P103)</f>
        <v>0.87</v>
      </c>
      <c r="Q104" s="455">
        <f>SUM(Q102:Q103)</f>
        <v>0.87</v>
      </c>
      <c r="R104" s="634">
        <f>SUM(R102:R103)</f>
        <v>0.32365498999999998</v>
      </c>
      <c r="S104" s="565">
        <f t="shared" si="131"/>
        <v>0.37201722988505742</v>
      </c>
      <c r="T104" s="449">
        <f>SUM(T102:T103)</f>
        <v>0.94</v>
      </c>
      <c r="U104" s="455">
        <f>SUM(U102:U103)</f>
        <v>12.14</v>
      </c>
      <c r="V104" s="455">
        <f>SUM(V102:V103)</f>
        <v>11.535942739999999</v>
      </c>
      <c r="W104" s="384">
        <f t="shared" si="132"/>
        <v>0.95024240032948915</v>
      </c>
      <c r="X104" s="449">
        <f>SUM(X102:X103)</f>
        <v>0.94</v>
      </c>
      <c r="Y104" s="455">
        <f>SUM(Y102:Y103)</f>
        <v>0.94</v>
      </c>
      <c r="Z104" s="455">
        <f>SUM(Z102:Z103)</f>
        <v>0.57418480999999999</v>
      </c>
      <c r="AA104" s="384">
        <f t="shared" si="127"/>
        <v>0.61083490425531917</v>
      </c>
      <c r="AB104" s="449">
        <f>SUM(AB102:AB103)</f>
        <v>0.94</v>
      </c>
      <c r="AC104" s="455">
        <f>SUM(AC102:AC103)</f>
        <v>0.94</v>
      </c>
      <c r="AD104" s="455">
        <f>SUM(AD102:AD103)</f>
        <v>0.25359860000000001</v>
      </c>
      <c r="AE104" s="384">
        <f t="shared" si="133"/>
        <v>0.26978574468085109</v>
      </c>
      <c r="AF104" s="449">
        <f>SUM(AF102:AF103)</f>
        <v>0.5</v>
      </c>
      <c r="AG104" s="455">
        <f>SUM(AG102:AG103)</f>
        <v>0.5</v>
      </c>
      <c r="AH104" s="455">
        <f>SUM(AH102:AH103)</f>
        <v>0.34850101999999994</v>
      </c>
      <c r="AI104" s="384">
        <f t="shared" si="134"/>
        <v>0.69700203999999988</v>
      </c>
      <c r="AJ104" s="803">
        <f t="shared" si="136"/>
        <v>0</v>
      </c>
      <c r="AK104" s="389">
        <f t="shared" si="137"/>
        <v>3.9999999978945766E-8</v>
      </c>
      <c r="AL104" s="389">
        <f t="shared" si="138"/>
        <v>-0.50806091159450784</v>
      </c>
      <c r="AM104" s="460">
        <f t="shared" si="139"/>
        <v>0</v>
      </c>
      <c r="AN104" s="389">
        <f t="shared" si="140"/>
        <v>0</v>
      </c>
      <c r="AO104" s="389">
        <f t="shared" si="141"/>
        <v>2.0342833988740683</v>
      </c>
      <c r="AP104" s="460">
        <f>(L104-P104)/P104</f>
        <v>-0.71264367816091956</v>
      </c>
      <c r="AQ104" s="389">
        <f t="shared" si="124"/>
        <v>-0.71264367816091956</v>
      </c>
      <c r="AR104" s="389">
        <f t="shared" si="125"/>
        <v>-0.79785585879581222</v>
      </c>
      <c r="AS104" s="389">
        <f t="shared" si="144"/>
        <v>-7.4468085106382934E-2</v>
      </c>
      <c r="AT104" s="389">
        <f t="shared" si="145"/>
        <v>-0.9283360790774301</v>
      </c>
      <c r="AU104" s="389">
        <f t="shared" si="146"/>
        <v>-0.97194377630900064</v>
      </c>
      <c r="AV104" s="389">
        <f t="shared" si="135"/>
        <v>0</v>
      </c>
      <c r="AW104" s="460">
        <f t="shared" si="59"/>
        <v>11.914893617021278</v>
      </c>
      <c r="AX104" s="390">
        <f t="shared" si="59"/>
        <v>19.090992549942239</v>
      </c>
      <c r="AY104" s="389">
        <f t="shared" si="142"/>
        <v>0</v>
      </c>
      <c r="AZ104" s="460">
        <f t="shared" si="142"/>
        <v>0</v>
      </c>
      <c r="BA104" s="390">
        <f t="shared" si="142"/>
        <v>1.2641481853606447</v>
      </c>
      <c r="BB104" s="389">
        <f>(AB104-AF104)/AF104</f>
        <v>0.87999999999999989</v>
      </c>
      <c r="BC104" s="460">
        <f t="shared" si="143"/>
        <v>0.87999999999999989</v>
      </c>
      <c r="BD104" s="384">
        <f t="shared" si="143"/>
        <v>-0.27231604659291941</v>
      </c>
    </row>
    <row r="105" spans="2:56" x14ac:dyDescent="0.35">
      <c r="B105" s="109" t="s">
        <v>386</v>
      </c>
      <c r="C105" s="110" t="s">
        <v>388</v>
      </c>
      <c r="D105" s="812">
        <v>0</v>
      </c>
      <c r="E105" s="813">
        <f>E106+E107</f>
        <v>2.9270189599999998</v>
      </c>
      <c r="F105" s="814">
        <f>F106+F107</f>
        <v>0.60178981999999992</v>
      </c>
      <c r="G105" s="366">
        <f t="shared" si="147"/>
        <v>0.20559819674007165</v>
      </c>
      <c r="H105" s="812">
        <v>0</v>
      </c>
      <c r="I105" s="813">
        <f>I106+I107</f>
        <v>3.4379850999999997</v>
      </c>
      <c r="J105" s="814">
        <f>J106+J107</f>
        <v>0.51094722999999997</v>
      </c>
      <c r="K105" s="366">
        <f t="shared" si="148"/>
        <v>0.14861822117844548</v>
      </c>
      <c r="L105" s="812">
        <v>0</v>
      </c>
      <c r="M105" s="813">
        <v>0.75306176000000002</v>
      </c>
      <c r="N105" s="814">
        <v>0</v>
      </c>
      <c r="O105" s="366">
        <f t="shared" si="130"/>
        <v>0</v>
      </c>
      <c r="P105" s="586">
        <v>0</v>
      </c>
      <c r="Q105" s="587">
        <v>0</v>
      </c>
      <c r="R105" s="585">
        <v>0</v>
      </c>
      <c r="S105" s="555">
        <v>0</v>
      </c>
      <c r="T105" s="586">
        <v>0</v>
      </c>
      <c r="U105" s="587">
        <v>0</v>
      </c>
      <c r="V105" s="585">
        <v>0</v>
      </c>
      <c r="W105" s="555">
        <v>0</v>
      </c>
      <c r="X105" s="586">
        <v>0</v>
      </c>
      <c r="Y105" s="587">
        <v>0</v>
      </c>
      <c r="Z105" s="585">
        <v>0</v>
      </c>
      <c r="AA105" s="555">
        <v>0</v>
      </c>
      <c r="AB105" s="586">
        <v>0</v>
      </c>
      <c r="AC105" s="587">
        <v>0</v>
      </c>
      <c r="AD105" s="585">
        <v>0</v>
      </c>
      <c r="AE105" s="555">
        <v>0</v>
      </c>
      <c r="AF105" s="586">
        <v>0</v>
      </c>
      <c r="AG105" s="585">
        <v>0</v>
      </c>
      <c r="AH105" s="585">
        <v>0</v>
      </c>
      <c r="AI105" s="555">
        <v>0</v>
      </c>
      <c r="AJ105" s="585">
        <v>0</v>
      </c>
      <c r="AK105" s="377">
        <f t="shared" si="137"/>
        <v>-0.14862372149315012</v>
      </c>
      <c r="AL105" s="377">
        <f t="shared" si="138"/>
        <v>0.17779250902289842</v>
      </c>
      <c r="AM105" s="585">
        <v>0</v>
      </c>
      <c r="AN105" s="377">
        <f t="shared" si="140"/>
        <v>3.5653428212846707</v>
      </c>
      <c r="AO105" s="587">
        <v>0</v>
      </c>
      <c r="AP105" s="585">
        <v>0</v>
      </c>
      <c r="AQ105" s="587">
        <v>0</v>
      </c>
      <c r="AR105" s="587">
        <v>0</v>
      </c>
      <c r="AS105" s="587">
        <v>0</v>
      </c>
      <c r="AT105" s="587">
        <v>0</v>
      </c>
      <c r="AU105" s="587">
        <v>0</v>
      </c>
      <c r="AV105" s="587">
        <v>0</v>
      </c>
      <c r="AW105" s="587">
        <v>0</v>
      </c>
      <c r="AX105" s="587">
        <v>0</v>
      </c>
      <c r="AY105" s="585">
        <v>0</v>
      </c>
      <c r="AZ105" s="587">
        <v>0</v>
      </c>
      <c r="BA105" s="585">
        <v>0</v>
      </c>
      <c r="BB105" s="587">
        <v>0</v>
      </c>
      <c r="BC105" s="587">
        <v>0</v>
      </c>
      <c r="BD105" s="555">
        <v>0</v>
      </c>
    </row>
    <row r="106" spans="2:56" x14ac:dyDescent="0.35">
      <c r="B106" s="81"/>
      <c r="C106" s="84" t="s">
        <v>57</v>
      </c>
      <c r="D106" s="323">
        <v>0</v>
      </c>
      <c r="E106" s="322">
        <v>0.67877317000000004</v>
      </c>
      <c r="F106" s="7">
        <v>0</v>
      </c>
      <c r="G106" s="505"/>
      <c r="H106" s="323">
        <v>0</v>
      </c>
      <c r="I106" s="322">
        <v>0.67877318000000009</v>
      </c>
      <c r="J106" s="7">
        <v>0</v>
      </c>
      <c r="K106" s="504">
        <f t="shared" ref="K106:K117" si="149">J106/I106</f>
        <v>0</v>
      </c>
      <c r="L106" s="323">
        <v>0</v>
      </c>
      <c r="M106" s="322">
        <v>0</v>
      </c>
      <c r="N106" s="7">
        <v>0</v>
      </c>
      <c r="O106" s="505">
        <v>0</v>
      </c>
      <c r="P106" s="323">
        <v>0</v>
      </c>
      <c r="Q106" s="322">
        <v>0</v>
      </c>
      <c r="R106" s="7">
        <v>0</v>
      </c>
      <c r="S106" s="505">
        <v>0</v>
      </c>
      <c r="T106" s="323">
        <v>0</v>
      </c>
      <c r="U106" s="322">
        <v>0</v>
      </c>
      <c r="V106" s="322">
        <v>0</v>
      </c>
      <c r="W106" s="12">
        <v>0</v>
      </c>
      <c r="X106" s="323">
        <v>0</v>
      </c>
      <c r="Y106" s="322">
        <v>0</v>
      </c>
      <c r="Z106" s="322">
        <v>0</v>
      </c>
      <c r="AA106" s="12">
        <v>0</v>
      </c>
      <c r="AB106" s="323">
        <v>0</v>
      </c>
      <c r="AC106" s="322">
        <v>0</v>
      </c>
      <c r="AD106" s="322">
        <v>0</v>
      </c>
      <c r="AE106" s="12">
        <v>0</v>
      </c>
      <c r="AF106" s="323">
        <v>0</v>
      </c>
      <c r="AG106" s="322">
        <v>0</v>
      </c>
      <c r="AH106" s="322">
        <v>0</v>
      </c>
      <c r="AI106" s="12">
        <v>0</v>
      </c>
      <c r="AJ106" s="322">
        <v>0</v>
      </c>
      <c r="AK106" s="254">
        <f t="shared" si="137"/>
        <v>-1.4732461954739566E-8</v>
      </c>
      <c r="AL106" s="322">
        <v>0</v>
      </c>
      <c r="AM106" s="322">
        <v>0</v>
      </c>
      <c r="AN106" s="6">
        <v>0</v>
      </c>
      <c r="AO106" s="59">
        <v>0</v>
      </c>
      <c r="AP106" s="322">
        <v>0</v>
      </c>
      <c r="AQ106" s="322">
        <v>0</v>
      </c>
      <c r="AR106" s="6">
        <v>0</v>
      </c>
      <c r="AS106" s="322">
        <v>0</v>
      </c>
      <c r="AT106" s="322">
        <v>0</v>
      </c>
      <c r="AU106" s="6">
        <v>0</v>
      </c>
      <c r="AV106" s="322">
        <v>0</v>
      </c>
      <c r="AW106" s="322">
        <v>0</v>
      </c>
      <c r="AX106" s="6">
        <v>0</v>
      </c>
      <c r="AY106" s="322">
        <v>0</v>
      </c>
      <c r="AZ106" s="322">
        <v>0</v>
      </c>
      <c r="BA106" s="6">
        <v>0</v>
      </c>
      <c r="BB106" s="322">
        <v>0</v>
      </c>
      <c r="BC106" s="322">
        <v>0</v>
      </c>
      <c r="BD106" s="12">
        <v>0</v>
      </c>
    </row>
    <row r="107" spans="2:56" x14ac:dyDescent="0.35">
      <c r="B107" s="81"/>
      <c r="C107" s="84" t="s">
        <v>61</v>
      </c>
      <c r="D107" s="323">
        <v>0</v>
      </c>
      <c r="E107" s="734">
        <v>2.2482457899999999</v>
      </c>
      <c r="F107" s="7">
        <v>0.60178981999999992</v>
      </c>
      <c r="G107" s="504">
        <f t="shared" si="147"/>
        <v>0.26767083148858023</v>
      </c>
      <c r="H107" s="323">
        <v>0</v>
      </c>
      <c r="I107" s="734">
        <v>2.7592119199999998</v>
      </c>
      <c r="J107" s="7">
        <v>0.51094722999999997</v>
      </c>
      <c r="K107" s="504">
        <f t="shared" si="149"/>
        <v>0.18517868319443909</v>
      </c>
      <c r="L107" s="323">
        <v>0</v>
      </c>
      <c r="M107" s="734">
        <v>0.75306176000000002</v>
      </c>
      <c r="N107" s="7">
        <v>0</v>
      </c>
      <c r="O107" s="504">
        <f t="shared" si="130"/>
        <v>0</v>
      </c>
      <c r="P107" s="9">
        <v>0</v>
      </c>
      <c r="Q107" s="7">
        <v>0</v>
      </c>
      <c r="R107" s="322">
        <v>0</v>
      </c>
      <c r="S107" s="505">
        <v>0</v>
      </c>
      <c r="T107" s="9">
        <v>0</v>
      </c>
      <c r="U107" s="7">
        <v>0</v>
      </c>
      <c r="V107" s="322">
        <v>0</v>
      </c>
      <c r="W107" s="505">
        <v>0</v>
      </c>
      <c r="X107" s="9">
        <v>0</v>
      </c>
      <c r="Y107" s="7">
        <v>0</v>
      </c>
      <c r="Z107" s="322">
        <v>0</v>
      </c>
      <c r="AA107" s="505">
        <v>0</v>
      </c>
      <c r="AB107" s="9">
        <v>0</v>
      </c>
      <c r="AC107" s="7">
        <v>0</v>
      </c>
      <c r="AD107" s="322">
        <v>0</v>
      </c>
      <c r="AE107" s="505">
        <v>0</v>
      </c>
      <c r="AF107" s="9">
        <v>0</v>
      </c>
      <c r="AG107" s="322">
        <v>0</v>
      </c>
      <c r="AH107" s="322">
        <v>0</v>
      </c>
      <c r="AI107" s="505">
        <v>0</v>
      </c>
      <c r="AJ107" s="322">
        <v>0</v>
      </c>
      <c r="AK107" s="254">
        <f t="shared" si="137"/>
        <v>-0.18518553297638696</v>
      </c>
      <c r="AL107" s="254">
        <f t="shared" si="138"/>
        <v>0.17779250902289842</v>
      </c>
      <c r="AM107" s="322">
        <v>0</v>
      </c>
      <c r="AN107" s="254">
        <f t="shared" si="140"/>
        <v>2.6639915430043875</v>
      </c>
      <c r="AO107" s="7">
        <v>0</v>
      </c>
      <c r="AP107" s="322">
        <v>0</v>
      </c>
      <c r="AQ107" s="6">
        <v>0</v>
      </c>
      <c r="AR107" s="7">
        <v>0</v>
      </c>
      <c r="AS107" s="7">
        <v>0</v>
      </c>
      <c r="AT107" s="7">
        <v>0</v>
      </c>
      <c r="AU107" s="7">
        <v>0</v>
      </c>
      <c r="AV107" s="7">
        <v>0</v>
      </c>
      <c r="AW107" s="7">
        <v>0</v>
      </c>
      <c r="AX107" s="7">
        <v>0</v>
      </c>
      <c r="AY107" s="322">
        <v>0</v>
      </c>
      <c r="AZ107" s="7">
        <v>0</v>
      </c>
      <c r="BA107" s="322">
        <v>0</v>
      </c>
      <c r="BB107" s="7">
        <v>0</v>
      </c>
      <c r="BC107" s="7">
        <v>0</v>
      </c>
      <c r="BD107" s="505">
        <v>0</v>
      </c>
    </row>
    <row r="108" spans="2:56" ht="15" thickBot="1" x14ac:dyDescent="0.4">
      <c r="B108" s="81"/>
      <c r="C108" s="111" t="s">
        <v>69</v>
      </c>
      <c r="D108" s="809">
        <v>0</v>
      </c>
      <c r="E108" s="810">
        <v>0.75306176000000002</v>
      </c>
      <c r="F108" s="811">
        <v>0</v>
      </c>
      <c r="G108" s="565">
        <f t="shared" si="147"/>
        <v>0</v>
      </c>
      <c r="H108" s="809">
        <v>0</v>
      </c>
      <c r="I108" s="810">
        <v>0.75306176000000002</v>
      </c>
      <c r="J108" s="811">
        <v>0</v>
      </c>
      <c r="K108" s="565">
        <f t="shared" si="149"/>
        <v>0</v>
      </c>
      <c r="L108" s="809">
        <v>0</v>
      </c>
      <c r="M108" s="810">
        <v>0.75306176000000002</v>
      </c>
      <c r="N108" s="811">
        <v>0</v>
      </c>
      <c r="O108" s="565">
        <f t="shared" si="130"/>
        <v>0</v>
      </c>
      <c r="P108" s="117">
        <v>0</v>
      </c>
      <c r="Q108" s="287">
        <v>0</v>
      </c>
      <c r="R108" s="457">
        <v>0</v>
      </c>
      <c r="S108" s="569">
        <v>0</v>
      </c>
      <c r="T108" s="117">
        <v>0</v>
      </c>
      <c r="U108" s="287">
        <v>0</v>
      </c>
      <c r="V108" s="457">
        <v>0</v>
      </c>
      <c r="W108" s="569">
        <v>0</v>
      </c>
      <c r="X108" s="117">
        <v>0</v>
      </c>
      <c r="Y108" s="287">
        <v>0</v>
      </c>
      <c r="Z108" s="457">
        <v>0</v>
      </c>
      <c r="AA108" s="569">
        <v>0</v>
      </c>
      <c r="AB108" s="117">
        <v>0</v>
      </c>
      <c r="AC108" s="287">
        <v>0</v>
      </c>
      <c r="AD108" s="457">
        <v>0</v>
      </c>
      <c r="AE108" s="569">
        <v>0</v>
      </c>
      <c r="AF108" s="117">
        <v>0</v>
      </c>
      <c r="AG108" s="457">
        <v>0</v>
      </c>
      <c r="AH108" s="457">
        <v>0</v>
      </c>
      <c r="AI108" s="569">
        <v>0</v>
      </c>
      <c r="AJ108" s="457">
        <v>0</v>
      </c>
      <c r="AK108" s="287">
        <f t="shared" si="137"/>
        <v>0</v>
      </c>
      <c r="AL108" s="287">
        <v>0</v>
      </c>
      <c r="AM108" s="457">
        <v>0</v>
      </c>
      <c r="AN108" s="287">
        <f t="shared" si="140"/>
        <v>0</v>
      </c>
      <c r="AO108" s="287">
        <v>0</v>
      </c>
      <c r="AP108" s="457">
        <v>0</v>
      </c>
      <c r="AQ108" s="287">
        <v>0</v>
      </c>
      <c r="AR108" s="287">
        <v>0</v>
      </c>
      <c r="AS108" s="287">
        <v>0</v>
      </c>
      <c r="AT108" s="287">
        <v>0</v>
      </c>
      <c r="AU108" s="287">
        <v>0</v>
      </c>
      <c r="AV108" s="287">
        <v>0</v>
      </c>
      <c r="AW108" s="287">
        <v>0</v>
      </c>
      <c r="AX108" s="287">
        <v>0</v>
      </c>
      <c r="AY108" s="457">
        <v>0</v>
      </c>
      <c r="AZ108" s="287">
        <v>0</v>
      </c>
      <c r="BA108" s="457">
        <v>0</v>
      </c>
      <c r="BB108" s="287">
        <v>0</v>
      </c>
      <c r="BC108" s="287">
        <v>0</v>
      </c>
      <c r="BD108" s="569">
        <v>0</v>
      </c>
    </row>
    <row r="109" spans="2:56" x14ac:dyDescent="0.35">
      <c r="B109" s="109" t="s">
        <v>27</v>
      </c>
      <c r="C109" s="110" t="s">
        <v>169</v>
      </c>
      <c r="D109" s="450">
        <f>D116+D119</f>
        <v>330.08744999999999</v>
      </c>
      <c r="E109" s="456">
        <f>E116+E119</f>
        <v>377.75503564000007</v>
      </c>
      <c r="F109" s="635">
        <f>F116+F119</f>
        <v>363.83339227999994</v>
      </c>
      <c r="G109" s="376">
        <f t="shared" si="147"/>
        <v>0.96314637252574598</v>
      </c>
      <c r="H109" s="450">
        <v>328.04745000000003</v>
      </c>
      <c r="I109" s="456">
        <v>396.05420838999999</v>
      </c>
      <c r="J109" s="635">
        <v>370.30609268000001</v>
      </c>
      <c r="K109" s="376">
        <f t="shared" si="149"/>
        <v>0.93498840521183035</v>
      </c>
      <c r="L109" s="450">
        <f>L116+L119</f>
        <v>288.70442000000003</v>
      </c>
      <c r="M109" s="456">
        <f>M116+M119</f>
        <v>327.21398880000004</v>
      </c>
      <c r="N109" s="635">
        <f>N116+N119</f>
        <v>309.12184543000001</v>
      </c>
      <c r="O109" s="376">
        <f t="shared" si="130"/>
        <v>0.94470852717406795</v>
      </c>
      <c r="P109" s="450">
        <f>P116+P119</f>
        <v>287.42872</v>
      </c>
      <c r="Q109" s="456">
        <f>Q116+Q119</f>
        <v>294.00201643999998</v>
      </c>
      <c r="R109" s="635">
        <f>R116+R119</f>
        <v>274.57393918999998</v>
      </c>
      <c r="S109" s="376">
        <f t="shared" si="131"/>
        <v>0.93391855782062339</v>
      </c>
      <c r="T109" s="450">
        <f>T116+T119</f>
        <v>270.84712999999999</v>
      </c>
      <c r="U109" s="456">
        <f>U116+U119</f>
        <v>381.34103419000002</v>
      </c>
      <c r="V109" s="456">
        <f>V116+V119</f>
        <v>362.19800166999994</v>
      </c>
      <c r="W109" s="391">
        <f t="shared" si="132"/>
        <v>0.94980075364650574</v>
      </c>
      <c r="X109" s="450">
        <f>X116+X119</f>
        <v>270.84712999999999</v>
      </c>
      <c r="Y109" s="456">
        <f>Y116+Y119</f>
        <v>312.86039371000004</v>
      </c>
      <c r="Z109" s="456">
        <f>Z116+Z119</f>
        <v>291.40409381000001</v>
      </c>
      <c r="AA109" s="391">
        <f t="shared" si="127"/>
        <v>0.93141893211357218</v>
      </c>
      <c r="AB109" s="450">
        <f>AB116+AB119</f>
        <v>270.84712999999999</v>
      </c>
      <c r="AC109" s="456">
        <f>AC116+AC119</f>
        <v>274.36180623000007</v>
      </c>
      <c r="AD109" s="456">
        <f>AD116+AD119</f>
        <v>259.47763283</v>
      </c>
      <c r="AE109" s="391">
        <f t="shared" si="133"/>
        <v>0.94574983448125238</v>
      </c>
      <c r="AF109" s="450">
        <f>AF116+AF119</f>
        <v>269.95738</v>
      </c>
      <c r="AG109" s="456">
        <f>AG116+AG119</f>
        <v>272.02159829000004</v>
      </c>
      <c r="AH109" s="456">
        <f>AH116+AH119</f>
        <v>255.51334519</v>
      </c>
      <c r="AI109" s="391">
        <f t="shared" si="134"/>
        <v>0.93931271191782084</v>
      </c>
      <c r="AJ109" s="851">
        <f t="shared" si="136"/>
        <v>6.2186125818077947E-3</v>
      </c>
      <c r="AK109" s="377">
        <f t="shared" si="137"/>
        <v>-4.6203707377300396E-2</v>
      </c>
      <c r="AL109" s="377">
        <f t="shared" si="138"/>
        <v>-1.7479324612661582E-2</v>
      </c>
      <c r="AM109" s="458">
        <f t="shared" si="139"/>
        <v>0.13627442905099962</v>
      </c>
      <c r="AN109" s="377">
        <f t="shared" si="140"/>
        <v>0.2103828746517207</v>
      </c>
      <c r="AO109" s="377">
        <f t="shared" si="141"/>
        <v>0.19792922484947781</v>
      </c>
      <c r="AP109" s="458">
        <f t="shared" ref="AP109:AP117" si="150">(L109-P109)/P109</f>
        <v>4.4383177853626766E-3</v>
      </c>
      <c r="AQ109" s="377">
        <f t="shared" si="124"/>
        <v>0.11296511759393994</v>
      </c>
      <c r="AR109" s="377">
        <f t="shared" si="125"/>
        <v>0.12582369012120095</v>
      </c>
      <c r="AS109" s="757">
        <f t="shared" si="144"/>
        <v>6.1221213604884812E-2</v>
      </c>
      <c r="AT109" s="757">
        <f t="shared" si="145"/>
        <v>-0.22903126052383888</v>
      </c>
      <c r="AU109" s="757">
        <f t="shared" si="146"/>
        <v>-0.24192309752121327</v>
      </c>
      <c r="AV109" s="757">
        <f t="shared" si="135"/>
        <v>0</v>
      </c>
      <c r="AW109" s="145">
        <f t="shared" si="59"/>
        <v>0.21888561753673685</v>
      </c>
      <c r="AX109" s="758">
        <f t="shared" si="59"/>
        <v>0.24294067710029724</v>
      </c>
      <c r="AY109" s="757">
        <f t="shared" si="142"/>
        <v>0</v>
      </c>
      <c r="AZ109" s="145">
        <f t="shared" si="142"/>
        <v>0.14032050600995913</v>
      </c>
      <c r="BA109" s="758">
        <f t="shared" si="142"/>
        <v>0.12304128348865052</v>
      </c>
      <c r="BB109" s="757">
        <f>(AB109-AF109)/AF109</f>
        <v>3.2958906328102318E-3</v>
      </c>
      <c r="BC109" s="145">
        <f t="shared" si="143"/>
        <v>8.6030225346487039E-3</v>
      </c>
      <c r="BD109" s="759">
        <f t="shared" si="143"/>
        <v>1.5514992522414672E-2</v>
      </c>
    </row>
    <row r="110" spans="2:56" x14ac:dyDescent="0.35">
      <c r="B110" s="81"/>
      <c r="C110" s="84" t="s">
        <v>57</v>
      </c>
      <c r="D110" s="447">
        <v>45.229230000000001</v>
      </c>
      <c r="E110" s="453">
        <v>45.806156999999999</v>
      </c>
      <c r="F110" s="632">
        <v>43.317415199999992</v>
      </c>
      <c r="G110" s="504">
        <f t="shared" si="147"/>
        <v>0.94566796337007697</v>
      </c>
      <c r="H110" s="447">
        <v>44.12923</v>
      </c>
      <c r="I110" s="453">
        <v>45.553648000000003</v>
      </c>
      <c r="J110" s="632">
        <v>41.546893929999989</v>
      </c>
      <c r="K110" s="504">
        <f t="shared" si="149"/>
        <v>0.91204317884705932</v>
      </c>
      <c r="L110" s="447">
        <v>44.105539999999998</v>
      </c>
      <c r="M110" s="453">
        <v>44.320379000000003</v>
      </c>
      <c r="N110" s="632">
        <v>38.987201440000007</v>
      </c>
      <c r="O110" s="504">
        <f t="shared" si="130"/>
        <v>0.87966760031542157</v>
      </c>
      <c r="P110" s="447">
        <v>42.061750000000004</v>
      </c>
      <c r="Q110" s="453">
        <v>42.328237000000001</v>
      </c>
      <c r="R110" s="632">
        <v>40.235891359999997</v>
      </c>
      <c r="S110" s="504">
        <f t="shared" si="131"/>
        <v>0.95056856159636405</v>
      </c>
      <c r="T110" s="447">
        <v>37.652990000000003</v>
      </c>
      <c r="U110" s="453">
        <v>41.782475420000004</v>
      </c>
      <c r="V110" s="453">
        <v>38.673879989999996</v>
      </c>
      <c r="W110" s="85">
        <f t="shared" si="132"/>
        <v>0.92560049641022424</v>
      </c>
      <c r="X110" s="447">
        <v>37.652990000000003</v>
      </c>
      <c r="Y110" s="453">
        <v>37.823552999999997</v>
      </c>
      <c r="Z110" s="453">
        <v>35.402555570000011</v>
      </c>
      <c r="AA110" s="85">
        <f t="shared" ref="AA110:AA117" si="151">Z110/Y110</f>
        <v>0.93599233181504693</v>
      </c>
      <c r="AB110" s="447">
        <v>37.652990000000003</v>
      </c>
      <c r="AC110" s="453">
        <v>37.652990000000003</v>
      </c>
      <c r="AD110" s="453">
        <v>34.173661880000004</v>
      </c>
      <c r="AE110" s="85">
        <f t="shared" si="133"/>
        <v>0.90759490494645978</v>
      </c>
      <c r="AF110" s="447">
        <v>35.855600000000003</v>
      </c>
      <c r="AG110" s="453">
        <v>35.855600000000003</v>
      </c>
      <c r="AH110" s="453">
        <v>34.365532039999998</v>
      </c>
      <c r="AI110" s="85">
        <f t="shared" si="134"/>
        <v>0.95844253171052762</v>
      </c>
      <c r="AJ110" s="802">
        <f t="shared" si="136"/>
        <v>2.4926788888000116E-2</v>
      </c>
      <c r="AK110" s="254">
        <f t="shared" si="137"/>
        <v>5.5431125955048939E-3</v>
      </c>
      <c r="AL110" s="254">
        <f t="shared" si="138"/>
        <v>4.2615009270802633E-2</v>
      </c>
      <c r="AM110" s="403">
        <f t="shared" si="139"/>
        <v>5.3712073358589394E-4</v>
      </c>
      <c r="AN110" s="254">
        <f t="shared" si="140"/>
        <v>2.7826228652060938E-2</v>
      </c>
      <c r="AO110" s="254">
        <f t="shared" si="141"/>
        <v>6.5654686549873623E-2</v>
      </c>
      <c r="AP110" s="403">
        <f t="shared" si="150"/>
        <v>4.8590227463193851E-2</v>
      </c>
      <c r="AQ110" s="254">
        <f t="shared" si="124"/>
        <v>4.7064138296144982E-2</v>
      </c>
      <c r="AR110" s="254">
        <f t="shared" si="125"/>
        <v>-3.103423033002219E-2</v>
      </c>
      <c r="AS110" s="254">
        <f t="shared" si="144"/>
        <v>0.11708924045607004</v>
      </c>
      <c r="AT110" s="254">
        <f t="shared" si="145"/>
        <v>1.3061973339635055E-2</v>
      </c>
      <c r="AU110" s="254">
        <f t="shared" si="146"/>
        <v>4.0389311090686886E-2</v>
      </c>
      <c r="AV110" s="254">
        <f t="shared" si="135"/>
        <v>0</v>
      </c>
      <c r="AW110" s="403">
        <f t="shared" si="59"/>
        <v>0.1046681791105137</v>
      </c>
      <c r="AX110" s="95">
        <f t="shared" si="59"/>
        <v>9.2403623617841102E-2</v>
      </c>
      <c r="AY110" s="254">
        <f t="shared" si="142"/>
        <v>0</v>
      </c>
      <c r="AZ110" s="403">
        <f t="shared" si="142"/>
        <v>4.5298660212640283E-3</v>
      </c>
      <c r="BA110" s="95">
        <f t="shared" si="142"/>
        <v>3.5960257765621881E-2</v>
      </c>
      <c r="BB110" s="254">
        <f t="shared" ref="BB110:BB117" si="152">(AB110-AF110)/AF110</f>
        <v>5.0128571269202019E-2</v>
      </c>
      <c r="BC110" s="403">
        <f t="shared" si="143"/>
        <v>5.0128571269202019E-2</v>
      </c>
      <c r="BD110" s="85">
        <f t="shared" si="143"/>
        <v>-5.5832151755038995E-3</v>
      </c>
    </row>
    <row r="111" spans="2:56" x14ac:dyDescent="0.35">
      <c r="B111" s="81"/>
      <c r="C111" s="84" t="s">
        <v>58</v>
      </c>
      <c r="D111" s="447">
        <v>24.53642</v>
      </c>
      <c r="E111" s="453">
        <v>27.575378630000003</v>
      </c>
      <c r="F111" s="632">
        <v>24.153569479999998</v>
      </c>
      <c r="G111" s="504">
        <f t="shared" si="147"/>
        <v>0.8759107102059035</v>
      </c>
      <c r="H111" s="447">
        <v>23.83642</v>
      </c>
      <c r="I111" s="453">
        <v>24.57687</v>
      </c>
      <c r="J111" s="632">
        <v>21.978938890000006</v>
      </c>
      <c r="K111" s="504">
        <f t="shared" si="149"/>
        <v>0.89429365456219634</v>
      </c>
      <c r="L111" s="447">
        <v>21.176909999999999</v>
      </c>
      <c r="M111" s="453">
        <v>23.528949999999998</v>
      </c>
      <c r="N111" s="632">
        <v>19.366467080000003</v>
      </c>
      <c r="O111" s="504">
        <f t="shared" si="130"/>
        <v>0.82309100406095492</v>
      </c>
      <c r="P111" s="447">
        <v>20.954660000000001</v>
      </c>
      <c r="Q111" s="453">
        <v>22.073314439999997</v>
      </c>
      <c r="R111" s="632">
        <v>19.400324260000001</v>
      </c>
      <c r="S111" s="504">
        <f t="shared" si="131"/>
        <v>0.87890399571547095</v>
      </c>
      <c r="T111" s="447">
        <v>18.14743</v>
      </c>
      <c r="U111" s="453">
        <v>20.728222509999998</v>
      </c>
      <c r="V111" s="453">
        <v>17.233391959999999</v>
      </c>
      <c r="W111" s="85">
        <f t="shared" si="132"/>
        <v>0.83139748001479752</v>
      </c>
      <c r="X111" s="447">
        <v>18.14743</v>
      </c>
      <c r="Y111" s="453">
        <v>19.191378409999999</v>
      </c>
      <c r="Z111" s="453">
        <v>16.800547369999997</v>
      </c>
      <c r="AA111" s="85">
        <f t="shared" si="151"/>
        <v>0.87542160917663847</v>
      </c>
      <c r="AB111" s="447">
        <v>18.14743</v>
      </c>
      <c r="AC111" s="453">
        <v>18.189056230000002</v>
      </c>
      <c r="AD111" s="453">
        <v>16.534075180000002</v>
      </c>
      <c r="AE111" s="85">
        <f t="shared" si="133"/>
        <v>0.90901226379902178</v>
      </c>
      <c r="AF111" s="447">
        <v>18.992629999999998</v>
      </c>
      <c r="AG111" s="453">
        <v>18.772427740000001</v>
      </c>
      <c r="AH111" s="453">
        <v>15.988941249999998</v>
      </c>
      <c r="AI111" s="85">
        <f t="shared" si="134"/>
        <v>0.85172474607165527</v>
      </c>
      <c r="AJ111" s="802">
        <f t="shared" si="136"/>
        <v>2.9366826058611122E-2</v>
      </c>
      <c r="AK111" s="254">
        <f t="shared" si="137"/>
        <v>0.12200530946373576</v>
      </c>
      <c r="AL111" s="254">
        <f t="shared" si="138"/>
        <v>9.8941564052912837E-2</v>
      </c>
      <c r="AM111" s="403">
        <f t="shared" si="139"/>
        <v>0.125585366325871</v>
      </c>
      <c r="AN111" s="254">
        <f t="shared" si="140"/>
        <v>4.4537474047928252E-2</v>
      </c>
      <c r="AO111" s="254">
        <f t="shared" si="141"/>
        <v>0.1348966643842818</v>
      </c>
      <c r="AP111" s="403">
        <f t="shared" si="150"/>
        <v>1.0606232694780013E-2</v>
      </c>
      <c r="AQ111" s="254">
        <f t="shared" si="124"/>
        <v>6.5945491056938033E-2</v>
      </c>
      <c r="AR111" s="254">
        <f t="shared" si="125"/>
        <v>-1.7451862941180688E-3</v>
      </c>
      <c r="AS111" s="254">
        <f t="shared" si="144"/>
        <v>0.1546902233539405</v>
      </c>
      <c r="AT111" s="254">
        <f t="shared" si="145"/>
        <v>6.4891812568640697E-2</v>
      </c>
      <c r="AU111" s="254">
        <f t="shared" si="146"/>
        <v>0.12574032465747984</v>
      </c>
      <c r="AV111" s="254">
        <f t="shared" si="135"/>
        <v>0</v>
      </c>
      <c r="AW111" s="403">
        <f t="shared" si="59"/>
        <v>8.0079922721923949E-2</v>
      </c>
      <c r="AX111" s="95">
        <f t="shared" si="59"/>
        <v>2.5763719506717599E-2</v>
      </c>
      <c r="AY111" s="254">
        <f t="shared" si="142"/>
        <v>0</v>
      </c>
      <c r="AZ111" s="403">
        <f t="shared" si="142"/>
        <v>5.5105782692937255E-2</v>
      </c>
      <c r="BA111" s="95">
        <f t="shared" si="142"/>
        <v>1.6116546410912994E-2</v>
      </c>
      <c r="BB111" s="254">
        <f t="shared" si="152"/>
        <v>-4.4501472413246534E-2</v>
      </c>
      <c r="BC111" s="403">
        <f t="shared" si="143"/>
        <v>-3.1075975791717132E-2</v>
      </c>
      <c r="BD111" s="85">
        <f t="shared" si="143"/>
        <v>3.409443574007779E-2</v>
      </c>
    </row>
    <row r="112" spans="2:56" x14ac:dyDescent="0.35">
      <c r="B112" s="81"/>
      <c r="C112" s="84" t="s">
        <v>59</v>
      </c>
      <c r="D112" s="447">
        <v>0.06</v>
      </c>
      <c r="E112" s="453">
        <v>0.06</v>
      </c>
      <c r="F112" s="632">
        <v>3.3239900000000003E-2</v>
      </c>
      <c r="G112" s="504">
        <f t="shared" si="147"/>
        <v>0.55399833333333337</v>
      </c>
      <c r="H112" s="447">
        <v>0.06</v>
      </c>
      <c r="I112" s="453">
        <v>0.06</v>
      </c>
      <c r="J112" s="632">
        <v>1.6208129999999998E-2</v>
      </c>
      <c r="K112" s="504">
        <f t="shared" si="149"/>
        <v>0.27013549999999997</v>
      </c>
      <c r="L112" s="447">
        <v>0.06</v>
      </c>
      <c r="M112" s="453">
        <v>0.06</v>
      </c>
      <c r="N112" s="632">
        <v>3.3168000000000004E-3</v>
      </c>
      <c r="O112" s="504">
        <f t="shared" si="130"/>
        <v>5.528000000000001E-2</v>
      </c>
      <c r="P112" s="447">
        <v>0.06</v>
      </c>
      <c r="Q112" s="453">
        <v>0.06</v>
      </c>
      <c r="R112" s="632">
        <v>2.1239479999999998E-2</v>
      </c>
      <c r="S112" s="504">
        <f t="shared" si="131"/>
        <v>0.35399133333333332</v>
      </c>
      <c r="T112" s="447">
        <v>0.06</v>
      </c>
      <c r="U112" s="453">
        <v>0.06</v>
      </c>
      <c r="V112" s="453">
        <v>3.643681E-2</v>
      </c>
      <c r="W112" s="85">
        <f t="shared" si="132"/>
        <v>0.60728016666666673</v>
      </c>
      <c r="X112" s="447">
        <v>0.06</v>
      </c>
      <c r="Y112" s="453">
        <v>0.06</v>
      </c>
      <c r="Z112" s="453">
        <v>5.094651E-2</v>
      </c>
      <c r="AA112" s="85">
        <f t="shared" si="151"/>
        <v>0.84910850000000004</v>
      </c>
      <c r="AB112" s="447">
        <v>0.06</v>
      </c>
      <c r="AC112" s="453">
        <v>0.06</v>
      </c>
      <c r="AD112" s="453">
        <v>2.7675470000000001E-2</v>
      </c>
      <c r="AE112" s="85">
        <f t="shared" ref="AE112:AE117" si="153">AD112/AC112</f>
        <v>0.46125783333333337</v>
      </c>
      <c r="AF112" s="447">
        <v>0.06</v>
      </c>
      <c r="AG112" s="453">
        <v>0.06</v>
      </c>
      <c r="AH112" s="453">
        <v>2.756869E-2</v>
      </c>
      <c r="AI112" s="85">
        <f t="shared" ref="AI112:AI117" si="154">AH112/AG112</f>
        <v>0.45947816666666669</v>
      </c>
      <c r="AJ112" s="802">
        <f t="shared" si="136"/>
        <v>0</v>
      </c>
      <c r="AK112" s="254">
        <f t="shared" si="137"/>
        <v>0</v>
      </c>
      <c r="AL112" s="254">
        <f t="shared" si="138"/>
        <v>1.0508164729675791</v>
      </c>
      <c r="AM112" s="403">
        <f t="shared" si="139"/>
        <v>0</v>
      </c>
      <c r="AN112" s="254">
        <f t="shared" si="140"/>
        <v>0</v>
      </c>
      <c r="AO112" s="254">
        <f t="shared" si="141"/>
        <v>3.8866769175108526</v>
      </c>
      <c r="AP112" s="403">
        <f t="shared" si="150"/>
        <v>0</v>
      </c>
      <c r="AQ112" s="254">
        <f t="shared" si="124"/>
        <v>0</v>
      </c>
      <c r="AR112" s="254">
        <f t="shared" si="125"/>
        <v>-0.84383798473408944</v>
      </c>
      <c r="AS112" s="254">
        <f t="shared" si="144"/>
        <v>0</v>
      </c>
      <c r="AT112" s="254">
        <f t="shared" si="145"/>
        <v>0</v>
      </c>
      <c r="AU112" s="254">
        <f t="shared" si="146"/>
        <v>-0.41708728069224504</v>
      </c>
      <c r="AV112" s="254">
        <f t="shared" si="135"/>
        <v>0</v>
      </c>
      <c r="AW112" s="403">
        <f t="shared" si="59"/>
        <v>0</v>
      </c>
      <c r="AX112" s="95">
        <f t="shared" si="59"/>
        <v>-0.28480262926744149</v>
      </c>
      <c r="AY112" s="254">
        <f t="shared" si="142"/>
        <v>0</v>
      </c>
      <c r="AZ112" s="403">
        <f t="shared" si="142"/>
        <v>0</v>
      </c>
      <c r="BA112" s="95">
        <f t="shared" si="142"/>
        <v>0.84085437392752493</v>
      </c>
      <c r="BB112" s="254">
        <f t="shared" si="152"/>
        <v>0</v>
      </c>
      <c r="BC112" s="403">
        <f t="shared" si="143"/>
        <v>0</v>
      </c>
      <c r="BD112" s="85">
        <f t="shared" si="143"/>
        <v>3.8732344554638165E-3</v>
      </c>
    </row>
    <row r="113" spans="1:56" x14ac:dyDescent="0.35">
      <c r="B113" s="81"/>
      <c r="C113" s="84" t="s">
        <v>60</v>
      </c>
      <c r="D113" s="447">
        <v>85.89622</v>
      </c>
      <c r="E113" s="453">
        <v>85.871791999999999</v>
      </c>
      <c r="F113" s="632">
        <v>82.728493560000004</v>
      </c>
      <c r="G113" s="504">
        <f t="shared" si="147"/>
        <v>0.96339544841453884</v>
      </c>
      <c r="H113" s="447">
        <v>85.89622</v>
      </c>
      <c r="I113" s="453">
        <v>85.870658000000006</v>
      </c>
      <c r="J113" s="632">
        <v>83.816257419999999</v>
      </c>
      <c r="K113" s="504">
        <f t="shared" si="149"/>
        <v>0.97607563948095044</v>
      </c>
      <c r="L113" s="447">
        <v>84.982249999999993</v>
      </c>
      <c r="M113" s="453">
        <v>85.034165029999997</v>
      </c>
      <c r="N113" s="632">
        <v>84.452533650000007</v>
      </c>
      <c r="O113" s="504">
        <f t="shared" si="130"/>
        <v>0.99316002715150087</v>
      </c>
      <c r="P113" s="447">
        <v>82.528059999999996</v>
      </c>
      <c r="Q113" s="453">
        <v>82.515559999999994</v>
      </c>
      <c r="R113" s="632">
        <v>81.81049652999998</v>
      </c>
      <c r="S113" s="504">
        <f t="shared" si="131"/>
        <v>0.9914553876868798</v>
      </c>
      <c r="T113" s="447">
        <v>73.384969999999996</v>
      </c>
      <c r="U113" s="453">
        <v>75.434970000000007</v>
      </c>
      <c r="V113" s="453">
        <v>74.858713359999996</v>
      </c>
      <c r="W113" s="85">
        <f t="shared" si="132"/>
        <v>0.99236088196230465</v>
      </c>
      <c r="X113" s="447">
        <v>73.384969999999996</v>
      </c>
      <c r="Y113" s="453">
        <v>80.791039999999995</v>
      </c>
      <c r="Z113" s="453">
        <v>77.317192450000007</v>
      </c>
      <c r="AA113" s="85">
        <f t="shared" si="151"/>
        <v>0.95700206916509567</v>
      </c>
      <c r="AB113" s="447">
        <v>73.384969999999996</v>
      </c>
      <c r="AC113" s="453">
        <v>73.367469999999997</v>
      </c>
      <c r="AD113" s="453">
        <v>71.879777669999996</v>
      </c>
      <c r="AE113" s="85">
        <f t="shared" si="153"/>
        <v>0.97972272548037975</v>
      </c>
      <c r="AF113" s="447">
        <v>72.559259999999995</v>
      </c>
      <c r="AG113" s="453">
        <v>72.515979999999999</v>
      </c>
      <c r="AH113" s="453">
        <v>70.873037659999994</v>
      </c>
      <c r="AI113" s="85">
        <f t="shared" si="154"/>
        <v>0.97734372010141757</v>
      </c>
      <c r="AJ113" s="802">
        <f t="shared" si="136"/>
        <v>0</v>
      </c>
      <c r="AK113" s="254">
        <f t="shared" si="137"/>
        <v>1.3205907889902356E-5</v>
      </c>
      <c r="AL113" s="254">
        <f t="shared" si="138"/>
        <v>-1.2977957898421223E-2</v>
      </c>
      <c r="AM113" s="403">
        <f t="shared" si="139"/>
        <v>1.0754834097708712E-2</v>
      </c>
      <c r="AN113" s="254">
        <f t="shared" si="140"/>
        <v>9.8371398096858461E-3</v>
      </c>
      <c r="AO113" s="254">
        <f t="shared" si="141"/>
        <v>-7.534128373660783E-3</v>
      </c>
      <c r="AP113" s="403">
        <f t="shared" si="150"/>
        <v>2.9737643172516075E-2</v>
      </c>
      <c r="AQ113" s="254">
        <f t="shared" si="124"/>
        <v>3.0522789035183226E-2</v>
      </c>
      <c r="AR113" s="254">
        <f t="shared" si="125"/>
        <v>3.2294598273599144E-2</v>
      </c>
      <c r="AS113" s="254">
        <f t="shared" si="144"/>
        <v>0.12459077110748974</v>
      </c>
      <c r="AT113" s="254">
        <f t="shared" si="145"/>
        <v>9.3863495935638155E-2</v>
      </c>
      <c r="AU113" s="254">
        <f t="shared" si="146"/>
        <v>9.2865384107905333E-2</v>
      </c>
      <c r="AV113" s="254">
        <f t="shared" si="135"/>
        <v>0</v>
      </c>
      <c r="AW113" s="403">
        <f t="shared" si="59"/>
        <v>-6.629534661269354E-2</v>
      </c>
      <c r="AX113" s="95">
        <f t="shared" si="59"/>
        <v>-3.1797314569975844E-2</v>
      </c>
      <c r="AY113" s="254">
        <f t="shared" si="142"/>
        <v>0</v>
      </c>
      <c r="AZ113" s="403">
        <f t="shared" si="142"/>
        <v>0.10118339912770603</v>
      </c>
      <c r="BA113" s="95">
        <f t="shared" si="142"/>
        <v>7.5645959910493582E-2</v>
      </c>
      <c r="BB113" s="254">
        <f t="shared" si="152"/>
        <v>1.1379801833701183E-2</v>
      </c>
      <c r="BC113" s="403">
        <f t="shared" si="143"/>
        <v>1.1742101534034268E-2</v>
      </c>
      <c r="BD113" s="85">
        <f t="shared" si="143"/>
        <v>1.4204837879669367E-2</v>
      </c>
    </row>
    <row r="114" spans="1:56" x14ac:dyDescent="0.35">
      <c r="B114" s="81"/>
      <c r="C114" s="84" t="s">
        <v>61</v>
      </c>
      <c r="D114" s="447">
        <v>10.2822</v>
      </c>
      <c r="E114" s="453">
        <v>11.60532216</v>
      </c>
      <c r="F114" s="632">
        <v>8.1788977700000007</v>
      </c>
      <c r="G114" s="504">
        <f t="shared" si="147"/>
        <v>0.70475404794794605</v>
      </c>
      <c r="H114" s="447">
        <v>10.042199999999999</v>
      </c>
      <c r="I114" s="453">
        <v>11.589810160000001</v>
      </c>
      <c r="J114" s="632">
        <v>6.941350299999999</v>
      </c>
      <c r="K114" s="504">
        <f t="shared" si="149"/>
        <v>0.59891837779679369</v>
      </c>
      <c r="L114" s="447">
        <v>10.014670000000001</v>
      </c>
      <c r="M114" s="453">
        <v>11.021117569999999</v>
      </c>
      <c r="N114" s="632">
        <v>6.2113541799999998</v>
      </c>
      <c r="O114" s="504">
        <f t="shared" si="130"/>
        <v>0.56358660004749406</v>
      </c>
      <c r="P114" s="447">
        <v>10.014670000000001</v>
      </c>
      <c r="Q114" s="453">
        <v>10.014670000000001</v>
      </c>
      <c r="R114" s="632">
        <v>6.6822637599999997</v>
      </c>
      <c r="S114" s="504">
        <f t="shared" si="131"/>
        <v>0.66724752388246433</v>
      </c>
      <c r="T114" s="447">
        <v>10.38739</v>
      </c>
      <c r="U114" s="453">
        <v>11.03739</v>
      </c>
      <c r="V114" s="453">
        <v>8.4014791099999986</v>
      </c>
      <c r="W114" s="85">
        <f t="shared" si="132"/>
        <v>0.76118349627946447</v>
      </c>
      <c r="X114" s="447">
        <v>10.38739</v>
      </c>
      <c r="Y114" s="453">
        <v>9.5168269999999993</v>
      </c>
      <c r="Z114" s="453">
        <v>4.8135349700000001</v>
      </c>
      <c r="AA114" s="85">
        <f t="shared" si="151"/>
        <v>0.50579200084229758</v>
      </c>
      <c r="AB114" s="447">
        <v>10.38739</v>
      </c>
      <c r="AC114" s="453">
        <v>10.38739</v>
      </c>
      <c r="AD114" s="453">
        <v>9.7772117400000003</v>
      </c>
      <c r="AE114" s="85">
        <f t="shared" si="153"/>
        <v>0.94125778853013131</v>
      </c>
      <c r="AF114" s="447">
        <v>11.38739</v>
      </c>
      <c r="AG114" s="453">
        <v>11.38739</v>
      </c>
      <c r="AH114" s="453">
        <v>6.3490922999999997</v>
      </c>
      <c r="AI114" s="85">
        <f t="shared" si="154"/>
        <v>0.5575546547540744</v>
      </c>
      <c r="AJ114" s="802">
        <f t="shared" si="136"/>
        <v>2.3899145605544625E-2</v>
      </c>
      <c r="AK114" s="254">
        <f t="shared" si="137"/>
        <v>1.3384170910353637E-3</v>
      </c>
      <c r="AL114" s="254">
        <f t="shared" si="138"/>
        <v>0.17828627234098846</v>
      </c>
      <c r="AM114" s="403">
        <f t="shared" si="139"/>
        <v>2.7489672650220847E-3</v>
      </c>
      <c r="AN114" s="254">
        <f t="shared" si="140"/>
        <v>5.1600265253317797E-2</v>
      </c>
      <c r="AO114" s="254">
        <f t="shared" si="141"/>
        <v>0.11752608188895761</v>
      </c>
      <c r="AP114" s="403">
        <f t="shared" si="150"/>
        <v>0</v>
      </c>
      <c r="AQ114" s="254">
        <f t="shared" si="124"/>
        <v>0.10049732742067374</v>
      </c>
      <c r="AR114" s="254">
        <f t="shared" si="125"/>
        <v>-7.0471564265221373E-2</v>
      </c>
      <c r="AS114" s="254">
        <f t="shared" si="144"/>
        <v>-3.5881968425176998E-2</v>
      </c>
      <c r="AT114" s="254">
        <f t="shared" si="145"/>
        <v>-9.2659587094412688E-2</v>
      </c>
      <c r="AU114" s="254">
        <f t="shared" si="146"/>
        <v>-0.20463246143809066</v>
      </c>
      <c r="AV114" s="254">
        <f t="shared" si="135"/>
        <v>0</v>
      </c>
      <c r="AW114" s="403">
        <f t="shared" si="59"/>
        <v>0.15977625735972725</v>
      </c>
      <c r="AX114" s="95">
        <f t="shared" si="59"/>
        <v>0.74538653242608488</v>
      </c>
      <c r="AY114" s="254">
        <f t="shared" si="142"/>
        <v>0</v>
      </c>
      <c r="AZ114" s="403">
        <f t="shared" si="142"/>
        <v>-8.3809599909120638E-2</v>
      </c>
      <c r="BA114" s="95">
        <f t="shared" si="142"/>
        <v>-0.50767815017167661</v>
      </c>
      <c r="BB114" s="254">
        <f t="shared" si="152"/>
        <v>-8.7816435548444371E-2</v>
      </c>
      <c r="BC114" s="403">
        <f t="shared" si="143"/>
        <v>-8.7816435548444371E-2</v>
      </c>
      <c r="BD114" s="85">
        <f t="shared" si="143"/>
        <v>0.53993851058048103</v>
      </c>
    </row>
    <row r="115" spans="1:56" x14ac:dyDescent="0.35">
      <c r="B115" s="81"/>
      <c r="C115" s="84" t="s">
        <v>62</v>
      </c>
      <c r="D115" s="447">
        <v>163.85738000000003</v>
      </c>
      <c r="E115" s="453">
        <v>206.55221728000004</v>
      </c>
      <c r="F115" s="632">
        <v>205.30296816999999</v>
      </c>
      <c r="G115" s="504">
        <f t="shared" si="147"/>
        <v>0.99395189687890606</v>
      </c>
      <c r="H115" s="447">
        <v>163.85738000000001</v>
      </c>
      <c r="I115" s="453">
        <v>228.10815528000001</v>
      </c>
      <c r="J115" s="632">
        <v>215.89241894999998</v>
      </c>
      <c r="K115" s="504">
        <f t="shared" si="149"/>
        <v>0.94644761247135001</v>
      </c>
      <c r="L115" s="447">
        <v>128.13905</v>
      </c>
      <c r="M115" s="453">
        <v>163.0233772</v>
      </c>
      <c r="N115" s="632">
        <v>160.04506893999999</v>
      </c>
      <c r="O115" s="504">
        <f t="shared" si="130"/>
        <v>0.98173079032495958</v>
      </c>
      <c r="P115" s="447">
        <v>131.58358000000001</v>
      </c>
      <c r="Q115" s="453">
        <v>136.784235</v>
      </c>
      <c r="R115" s="632">
        <v>126.37343747</v>
      </c>
      <c r="S115" s="504">
        <f t="shared" si="131"/>
        <v>0.92388890773852705</v>
      </c>
      <c r="T115" s="447">
        <v>130.98835</v>
      </c>
      <c r="U115" s="453">
        <v>232.07197626000001</v>
      </c>
      <c r="V115" s="453">
        <v>222.96157969999999</v>
      </c>
      <c r="W115" s="85">
        <f t="shared" si="132"/>
        <v>0.96074322842929871</v>
      </c>
      <c r="X115" s="447">
        <v>130.98835</v>
      </c>
      <c r="Y115" s="453">
        <v>165.25159530000002</v>
      </c>
      <c r="Z115" s="453">
        <v>156.97417275999999</v>
      </c>
      <c r="AA115" s="85">
        <f t="shared" si="151"/>
        <v>0.94991018074607336</v>
      </c>
      <c r="AB115" s="447">
        <v>130.98835</v>
      </c>
      <c r="AC115" s="453">
        <v>134.47890000000001</v>
      </c>
      <c r="AD115" s="453">
        <v>127.04379092999999</v>
      </c>
      <c r="AE115" s="85">
        <f t="shared" si="153"/>
        <v>0.94471170518200231</v>
      </c>
      <c r="AF115" s="447">
        <v>130.87649999999999</v>
      </c>
      <c r="AG115" s="453">
        <v>133.20420055</v>
      </c>
      <c r="AH115" s="453">
        <v>127.78742395</v>
      </c>
      <c r="AI115" s="85">
        <f t="shared" si="154"/>
        <v>0.95933479141322775</v>
      </c>
      <c r="AJ115" s="802">
        <f t="shared" si="136"/>
        <v>1.7345394775873998E-16</v>
      </c>
      <c r="AK115" s="254">
        <f t="shared" si="137"/>
        <v>-9.4498760789767974E-2</v>
      </c>
      <c r="AL115" s="254">
        <f t="shared" si="138"/>
        <v>-4.9049664789074771E-2</v>
      </c>
      <c r="AM115" s="403">
        <f t="shared" si="139"/>
        <v>0.27874664280716932</v>
      </c>
      <c r="AN115" s="254">
        <f t="shared" si="140"/>
        <v>0.39923585928509403</v>
      </c>
      <c r="AO115" s="254">
        <f t="shared" si="141"/>
        <v>0.3489476456843344</v>
      </c>
      <c r="AP115" s="403">
        <f t="shared" si="150"/>
        <v>-2.6177506342356806E-2</v>
      </c>
      <c r="AQ115" s="254">
        <f t="shared" si="124"/>
        <v>0.1918287016043918</v>
      </c>
      <c r="AR115" s="254">
        <f t="shared" si="125"/>
        <v>0.26644548208948859</v>
      </c>
      <c r="AS115" s="254">
        <f t="shared" si="144"/>
        <v>4.5441445746893907E-3</v>
      </c>
      <c r="AT115" s="254">
        <f t="shared" si="145"/>
        <v>-0.41059563845505048</v>
      </c>
      <c r="AU115" s="254">
        <f t="shared" si="146"/>
        <v>-0.43320531887135705</v>
      </c>
      <c r="AV115" s="254">
        <f t="shared" si="135"/>
        <v>0</v>
      </c>
      <c r="AW115" s="403">
        <f t="shared" si="59"/>
        <v>0.40435543656140416</v>
      </c>
      <c r="AX115" s="95">
        <f t="shared" si="59"/>
        <v>0.42037110806049011</v>
      </c>
      <c r="AY115" s="254">
        <f t="shared" si="142"/>
        <v>0</v>
      </c>
      <c r="AZ115" s="403">
        <f t="shared" si="142"/>
        <v>0.22882917171392692</v>
      </c>
      <c r="BA115" s="95">
        <f t="shared" si="142"/>
        <v>0.23559106360807022</v>
      </c>
      <c r="BB115" s="254">
        <f t="shared" si="152"/>
        <v>8.5462248761239803E-4</v>
      </c>
      <c r="BC115" s="403">
        <f t="shared" si="143"/>
        <v>9.5695139097474527E-3</v>
      </c>
      <c r="BD115" s="85">
        <f t="shared" si="143"/>
        <v>-5.8192973691290886E-3</v>
      </c>
    </row>
    <row r="116" spans="1:56" x14ac:dyDescent="0.35">
      <c r="B116" s="81"/>
      <c r="C116" s="111" t="s">
        <v>69</v>
      </c>
      <c r="D116" s="448">
        <f>SUM(D110:D115)</f>
        <v>329.86144999999999</v>
      </c>
      <c r="E116" s="454">
        <f>SUM(E110:E115)</f>
        <v>377.47086707000005</v>
      </c>
      <c r="F116" s="633">
        <f>SUM(F110:F115)</f>
        <v>363.71458407999995</v>
      </c>
      <c r="G116" s="637">
        <f t="shared" si="147"/>
        <v>0.96355670280787775</v>
      </c>
      <c r="H116" s="448">
        <f>SUM(H110:H115)</f>
        <v>327.82145000000003</v>
      </c>
      <c r="I116" s="454">
        <f>SUM(I110:I115)</f>
        <v>395.75914144000001</v>
      </c>
      <c r="J116" s="633">
        <f>SUM(J110:J115)</f>
        <v>370.19206761999999</v>
      </c>
      <c r="K116" s="637">
        <f t="shared" si="149"/>
        <v>0.93539738911153825</v>
      </c>
      <c r="L116" s="448">
        <f>SUM(L110:L115)</f>
        <v>288.47842000000003</v>
      </c>
      <c r="M116" s="454">
        <f>SUM(M110:M115)</f>
        <v>326.98798880000004</v>
      </c>
      <c r="N116" s="633">
        <f>SUM(N110:N115)</f>
        <v>309.06594209000002</v>
      </c>
      <c r="O116" s="637">
        <f t="shared" si="130"/>
        <v>0.94519050447152075</v>
      </c>
      <c r="P116" s="448">
        <f>SUM(P110:P115)</f>
        <v>287.20272</v>
      </c>
      <c r="Q116" s="454">
        <f>SUM(Q110:Q115)</f>
        <v>293.77601643999998</v>
      </c>
      <c r="R116" s="633">
        <f>SUM(R110:R115)</f>
        <v>274.52365285999997</v>
      </c>
      <c r="S116" s="637">
        <f t="shared" si="131"/>
        <v>0.93446584301434266</v>
      </c>
      <c r="T116" s="448">
        <f>SUM(T110:T115)</f>
        <v>270.62112999999999</v>
      </c>
      <c r="U116" s="454">
        <f>SUM(U110:U115)</f>
        <v>381.11503419000002</v>
      </c>
      <c r="V116" s="454">
        <f>SUM(V110:V115)</f>
        <v>362.16548092999994</v>
      </c>
      <c r="W116" s="383">
        <f t="shared" si="132"/>
        <v>0.9502786519553752</v>
      </c>
      <c r="X116" s="448">
        <f>SUM(X110:X115)</f>
        <v>270.62112999999999</v>
      </c>
      <c r="Y116" s="454">
        <f>SUM(Y110:Y115)</f>
        <v>312.63439371000004</v>
      </c>
      <c r="Z116" s="454">
        <f>SUM(Z110:Z115)</f>
        <v>291.35894962999998</v>
      </c>
      <c r="AA116" s="383">
        <f t="shared" si="151"/>
        <v>0.93194784544487708</v>
      </c>
      <c r="AB116" s="448">
        <f>SUM(AB110:AB115)</f>
        <v>270.62112999999999</v>
      </c>
      <c r="AC116" s="454">
        <f>SUM(AC110:AC115)</f>
        <v>274.13580623000007</v>
      </c>
      <c r="AD116" s="454">
        <f>SUM(AD110:AD115)</f>
        <v>259.43619287000001</v>
      </c>
      <c r="AE116" s="383">
        <f>AD116/AC116</f>
        <v>0.94637835326164188</v>
      </c>
      <c r="AF116" s="448">
        <f>SUM(AF110:AF115)</f>
        <v>269.73138</v>
      </c>
      <c r="AG116" s="454">
        <f>SUM(AG110:AG115)</f>
        <v>271.79559829000004</v>
      </c>
      <c r="AH116" s="454">
        <f>SUM(AH110:AH115)</f>
        <v>255.39159588999999</v>
      </c>
      <c r="AI116" s="383">
        <f>AH116/AG116</f>
        <v>0.93964581287112181</v>
      </c>
      <c r="AJ116" s="852">
        <f t="shared" si="136"/>
        <v>6.2228996912800042E-3</v>
      </c>
      <c r="AK116" s="387">
        <f t="shared" si="137"/>
        <v>-4.621061765865133E-2</v>
      </c>
      <c r="AL116" s="387">
        <f t="shared" si="138"/>
        <v>-1.7497629221621076E-2</v>
      </c>
      <c r="AM116" s="459">
        <f t="shared" si="139"/>
        <v>0.13638118927578705</v>
      </c>
      <c r="AN116" s="387">
        <f t="shared" si="140"/>
        <v>0.21031706055130781</v>
      </c>
      <c r="AO116" s="387">
        <f t="shared" si="141"/>
        <v>0.19777696991343044</v>
      </c>
      <c r="AP116" s="459">
        <f t="shared" si="150"/>
        <v>4.4418103004039405E-3</v>
      </c>
      <c r="AQ116" s="387">
        <f t="shared" si="124"/>
        <v>0.11305202093235948</v>
      </c>
      <c r="AR116" s="387">
        <f t="shared" si="125"/>
        <v>0.12582627715366929</v>
      </c>
      <c r="AS116" s="387">
        <f t="shared" si="144"/>
        <v>6.1272340411851825E-2</v>
      </c>
      <c r="AT116" s="387">
        <f t="shared" si="145"/>
        <v>-0.22916707533100961</v>
      </c>
      <c r="AU116" s="387">
        <f t="shared" si="146"/>
        <v>-0.24199387485782931</v>
      </c>
      <c r="AV116" s="387">
        <f t="shared" si="135"/>
        <v>0</v>
      </c>
      <c r="AW116" s="459">
        <f t="shared" si="59"/>
        <v>0.21904384756695286</v>
      </c>
      <c r="AX116" s="388">
        <f t="shared" si="59"/>
        <v>0.24302164525894254</v>
      </c>
      <c r="AY116" s="387">
        <f>(X116-AB116)/AB116</f>
        <v>0</v>
      </c>
      <c r="AZ116" s="459">
        <f>(Y116-AC116)/AC116</f>
        <v>0.14043618748475212</v>
      </c>
      <c r="BA116" s="388">
        <f>(Z116-AD116)/AD116</f>
        <v>0.12304665901413391</v>
      </c>
      <c r="BB116" s="387">
        <f>(AB116-AF116)/AF116</f>
        <v>3.2986521627553765E-3</v>
      </c>
      <c r="BC116" s="459">
        <f>(AC116-AG116)/AG116</f>
        <v>8.6101760099259444E-3</v>
      </c>
      <c r="BD116" s="383">
        <f>(AD116-AH116)/AH116</f>
        <v>1.5836844458037985E-2</v>
      </c>
    </row>
    <row r="117" spans="1:56" x14ac:dyDescent="0.35">
      <c r="B117" s="81"/>
      <c r="C117" s="84" t="s">
        <v>64</v>
      </c>
      <c r="D117" s="447">
        <v>0.22600000000000001</v>
      </c>
      <c r="E117" s="453">
        <v>0.28416857000000001</v>
      </c>
      <c r="F117" s="632">
        <v>0.11880820000000002</v>
      </c>
      <c r="G117" s="504">
        <f t="shared" si="147"/>
        <v>0.4180905720854351</v>
      </c>
      <c r="H117" s="447">
        <v>0.22600000000000001</v>
      </c>
      <c r="I117" s="453">
        <v>0.29506694999999999</v>
      </c>
      <c r="J117" s="632">
        <v>0.11402506</v>
      </c>
      <c r="K117" s="504">
        <f t="shared" si="149"/>
        <v>0.38643792535897359</v>
      </c>
      <c r="L117" s="447">
        <v>0.22600000000000001</v>
      </c>
      <c r="M117" s="453">
        <v>0.22600000000000001</v>
      </c>
      <c r="N117" s="632">
        <v>5.5903340000000003E-2</v>
      </c>
      <c r="O117" s="504">
        <f t="shared" si="130"/>
        <v>0.2473599115044248</v>
      </c>
      <c r="P117" s="447">
        <v>0.22600000000000001</v>
      </c>
      <c r="Q117" s="453">
        <v>0.22600000000000001</v>
      </c>
      <c r="R117" s="632">
        <v>5.0286330000000004E-2</v>
      </c>
      <c r="S117" s="504">
        <f t="shared" si="131"/>
        <v>0.22250588495575221</v>
      </c>
      <c r="T117" s="447">
        <v>0.22600000000000001</v>
      </c>
      <c r="U117" s="453">
        <v>0.22600000000000001</v>
      </c>
      <c r="V117" s="453">
        <v>3.2520739999999999E-2</v>
      </c>
      <c r="W117" s="85">
        <f t="shared" si="132"/>
        <v>0.14389707964601769</v>
      </c>
      <c r="X117" s="447">
        <v>0.22600000000000001</v>
      </c>
      <c r="Y117" s="453">
        <v>0.22600000000000001</v>
      </c>
      <c r="Z117" s="453">
        <v>4.5144179999999992E-2</v>
      </c>
      <c r="AA117" s="85">
        <f t="shared" si="151"/>
        <v>0.19975300884955749</v>
      </c>
      <c r="AB117" s="447">
        <v>0.22600000000000001</v>
      </c>
      <c r="AC117" s="453">
        <v>0.22600000000000001</v>
      </c>
      <c r="AD117" s="453">
        <v>4.1439959999999998E-2</v>
      </c>
      <c r="AE117" s="85">
        <f t="shared" si="153"/>
        <v>0.18336265486725661</v>
      </c>
      <c r="AF117" s="447">
        <v>0.22600000000000001</v>
      </c>
      <c r="AG117" s="453">
        <v>0.22600000000000001</v>
      </c>
      <c r="AH117" s="453">
        <v>0.1217493</v>
      </c>
      <c r="AI117" s="85">
        <f t="shared" si="154"/>
        <v>0.53871371681415925</v>
      </c>
      <c r="AJ117" s="802">
        <f t="shared" si="136"/>
        <v>0</v>
      </c>
      <c r="AK117" s="254">
        <f t="shared" si="137"/>
        <v>-3.6935278586774915E-2</v>
      </c>
      <c r="AL117" s="254">
        <f t="shared" si="138"/>
        <v>4.1948147187995506E-2</v>
      </c>
      <c r="AM117" s="403">
        <f t="shared" si="139"/>
        <v>0</v>
      </c>
      <c r="AN117" s="254">
        <f t="shared" si="140"/>
        <v>0.3056059734513274</v>
      </c>
      <c r="AO117" s="254">
        <f t="shared" si="141"/>
        <v>1.0396824232684485</v>
      </c>
      <c r="AP117" s="403">
        <f t="shared" si="150"/>
        <v>0</v>
      </c>
      <c r="AQ117" s="254">
        <f t="shared" si="124"/>
        <v>0</v>
      </c>
      <c r="AR117" s="254">
        <f t="shared" si="125"/>
        <v>0.11170053571219053</v>
      </c>
      <c r="AS117" s="254">
        <f t="shared" si="144"/>
        <v>0</v>
      </c>
      <c r="AT117" s="254">
        <f t="shared" si="145"/>
        <v>0</v>
      </c>
      <c r="AU117" s="254">
        <f t="shared" si="146"/>
        <v>0.54628492463578637</v>
      </c>
      <c r="AV117" s="254">
        <f t="shared" si="135"/>
        <v>0</v>
      </c>
      <c r="AW117" s="403">
        <f t="shared" si="59"/>
        <v>0</v>
      </c>
      <c r="AX117" s="95">
        <f t="shared" si="59"/>
        <v>-0.27962497048345974</v>
      </c>
      <c r="AY117" s="254">
        <f t="shared" si="142"/>
        <v>0</v>
      </c>
      <c r="AZ117" s="403">
        <f t="shared" si="142"/>
        <v>0</v>
      </c>
      <c r="BA117" s="95">
        <f t="shared" si="142"/>
        <v>8.9387634544048647E-2</v>
      </c>
      <c r="BB117" s="254">
        <f t="shared" si="152"/>
        <v>0</v>
      </c>
      <c r="BC117" s="403">
        <f t="shared" si="143"/>
        <v>0</v>
      </c>
      <c r="BD117" s="85">
        <f t="shared" si="143"/>
        <v>-0.65962876172594009</v>
      </c>
    </row>
    <row r="118" spans="1:56" x14ac:dyDescent="0.35">
      <c r="B118" s="81"/>
      <c r="C118" s="84" t="s">
        <v>65</v>
      </c>
      <c r="D118" s="323">
        <v>0</v>
      </c>
      <c r="E118" s="322">
        <v>0</v>
      </c>
      <c r="F118" s="7">
        <v>0</v>
      </c>
      <c r="G118" s="505">
        <v>0</v>
      </c>
      <c r="H118" s="323">
        <v>0</v>
      </c>
      <c r="I118" s="322">
        <v>0</v>
      </c>
      <c r="J118" s="7">
        <v>0</v>
      </c>
      <c r="K118" s="505">
        <v>0</v>
      </c>
      <c r="L118" s="323">
        <v>0</v>
      </c>
      <c r="M118" s="322">
        <v>0</v>
      </c>
      <c r="N118" s="7">
        <v>0</v>
      </c>
      <c r="O118" s="505">
        <v>0</v>
      </c>
      <c r="P118" s="323">
        <v>0</v>
      </c>
      <c r="Q118" s="322">
        <v>0</v>
      </c>
      <c r="R118" s="7">
        <v>0</v>
      </c>
      <c r="S118" s="505">
        <v>0</v>
      </c>
      <c r="T118" s="323">
        <v>0</v>
      </c>
      <c r="U118" s="322">
        <v>0</v>
      </c>
      <c r="V118" s="322">
        <v>0</v>
      </c>
      <c r="W118" s="12">
        <v>0</v>
      </c>
      <c r="X118" s="323">
        <v>0</v>
      </c>
      <c r="Y118" s="322">
        <v>0</v>
      </c>
      <c r="Z118" s="322">
        <v>0</v>
      </c>
      <c r="AA118" s="12">
        <v>0</v>
      </c>
      <c r="AB118" s="323">
        <v>0</v>
      </c>
      <c r="AC118" s="322">
        <v>0</v>
      </c>
      <c r="AD118" s="322">
        <v>0</v>
      </c>
      <c r="AE118" s="12">
        <v>0</v>
      </c>
      <c r="AF118" s="323">
        <v>0</v>
      </c>
      <c r="AG118" s="322">
        <v>0</v>
      </c>
      <c r="AH118" s="322">
        <v>0</v>
      </c>
      <c r="AI118" s="12">
        <v>0</v>
      </c>
      <c r="AJ118" s="322">
        <v>0</v>
      </c>
      <c r="AK118" s="322">
        <v>0</v>
      </c>
      <c r="AL118" s="6">
        <v>0</v>
      </c>
      <c r="AM118" s="322">
        <v>0</v>
      </c>
      <c r="AN118" s="322">
        <v>0</v>
      </c>
      <c r="AO118" s="6">
        <v>0</v>
      </c>
      <c r="AP118" s="322">
        <v>0</v>
      </c>
      <c r="AQ118" s="322">
        <v>0</v>
      </c>
      <c r="AR118" s="6">
        <v>0</v>
      </c>
      <c r="AS118" s="7">
        <v>0</v>
      </c>
      <c r="AT118" s="322">
        <v>0</v>
      </c>
      <c r="AU118" s="6">
        <v>0</v>
      </c>
      <c r="AV118" s="7">
        <v>0</v>
      </c>
      <c r="AW118" s="322">
        <v>0</v>
      </c>
      <c r="AX118" s="6">
        <v>0</v>
      </c>
      <c r="AY118" s="7">
        <v>0</v>
      </c>
      <c r="AZ118" s="322">
        <v>0</v>
      </c>
      <c r="BA118" s="6">
        <v>0</v>
      </c>
      <c r="BB118" s="7">
        <v>0</v>
      </c>
      <c r="BC118" s="322">
        <v>0</v>
      </c>
      <c r="BD118" s="12">
        <v>0</v>
      </c>
    </row>
    <row r="119" spans="1:56" ht="15" thickBot="1" x14ac:dyDescent="0.4">
      <c r="B119" s="82"/>
      <c r="C119" s="112" t="s">
        <v>70</v>
      </c>
      <c r="D119" s="448">
        <f>SUM(D117:D118)</f>
        <v>0.22600000000000001</v>
      </c>
      <c r="E119" s="454">
        <f>SUM(E117:E118)</f>
        <v>0.28416857000000001</v>
      </c>
      <c r="F119" s="633">
        <f>SUM(F117:F118)</f>
        <v>0.11880820000000002</v>
      </c>
      <c r="G119" s="637">
        <f t="shared" ref="G119:G133" si="155">F119/E119</f>
        <v>0.4180905720854351</v>
      </c>
      <c r="H119" s="448">
        <f>SUM(H117:H118)</f>
        <v>0.22600000000000001</v>
      </c>
      <c r="I119" s="454">
        <f>SUM(I117:I118)</f>
        <v>0.29506694999999999</v>
      </c>
      <c r="J119" s="633">
        <f>SUM(J117:J118)</f>
        <v>0.11402506</v>
      </c>
      <c r="K119" s="637">
        <f t="shared" ref="K119:K133" si="156">J119/I119</f>
        <v>0.38643792535897359</v>
      </c>
      <c r="L119" s="448">
        <f>SUM(L117:L118)</f>
        <v>0.22600000000000001</v>
      </c>
      <c r="M119" s="454">
        <f>SUM(M117:M118)</f>
        <v>0.22600000000000001</v>
      </c>
      <c r="N119" s="633">
        <f>SUM(N117:N118)</f>
        <v>5.5903340000000003E-2</v>
      </c>
      <c r="O119" s="637">
        <f t="shared" ref="O119:O124" si="157">N119/M119</f>
        <v>0.2473599115044248</v>
      </c>
      <c r="P119" s="448">
        <f>SUM(P117:P118)</f>
        <v>0.22600000000000001</v>
      </c>
      <c r="Q119" s="454">
        <f>SUM(Q117:Q118)</f>
        <v>0.22600000000000001</v>
      </c>
      <c r="R119" s="633">
        <f>SUM(R117:R118)</f>
        <v>5.0286330000000004E-2</v>
      </c>
      <c r="S119" s="637">
        <f t="shared" ref="S119:S124" si="158">R119/Q119</f>
        <v>0.22250588495575221</v>
      </c>
      <c r="T119" s="448">
        <f>SUM(T117:T118)</f>
        <v>0.22600000000000001</v>
      </c>
      <c r="U119" s="454">
        <f>SUM(U117:U118)</f>
        <v>0.22600000000000001</v>
      </c>
      <c r="V119" s="454">
        <f>SUM(V117:V118)</f>
        <v>3.2520739999999999E-2</v>
      </c>
      <c r="W119" s="383">
        <f>V119/U119</f>
        <v>0.14389707964601769</v>
      </c>
      <c r="X119" s="449">
        <f>SUM(X117:X118)</f>
        <v>0.22600000000000001</v>
      </c>
      <c r="Y119" s="455">
        <f>SUM(Y117:Y118)</f>
        <v>0.22600000000000001</v>
      </c>
      <c r="Z119" s="455">
        <f>SUM(Z117:Z118)</f>
        <v>4.5144179999999992E-2</v>
      </c>
      <c r="AA119" s="384">
        <f>Z119/Y119</f>
        <v>0.19975300884955749</v>
      </c>
      <c r="AB119" s="449">
        <f>SUM(AB117:AB118)</f>
        <v>0.22600000000000001</v>
      </c>
      <c r="AC119" s="455">
        <f>SUM(AC117:AC118)</f>
        <v>0.22600000000000001</v>
      </c>
      <c r="AD119" s="455">
        <f>SUM(AD117:AD118)</f>
        <v>4.1439959999999998E-2</v>
      </c>
      <c r="AE119" s="384">
        <f>AD119/AC119</f>
        <v>0.18336265486725661</v>
      </c>
      <c r="AF119" s="449">
        <f>SUM(AF117:AF118)</f>
        <v>0.22600000000000001</v>
      </c>
      <c r="AG119" s="455">
        <f>SUM(AG117:AG118)</f>
        <v>0.22600000000000001</v>
      </c>
      <c r="AH119" s="455">
        <f>SUM(AH117:AH118)</f>
        <v>0.1217493</v>
      </c>
      <c r="AI119" s="384">
        <f>AH119/AG119</f>
        <v>0.53871371681415925</v>
      </c>
      <c r="AJ119" s="803">
        <f t="shared" si="136"/>
        <v>0</v>
      </c>
      <c r="AK119" s="389">
        <f t="shared" si="137"/>
        <v>-3.6935278586774915E-2</v>
      </c>
      <c r="AL119" s="389">
        <f t="shared" si="138"/>
        <v>4.1948147187995506E-2</v>
      </c>
      <c r="AM119" s="460">
        <f t="shared" si="139"/>
        <v>0</v>
      </c>
      <c r="AN119" s="389">
        <f t="shared" si="140"/>
        <v>0.3056059734513274</v>
      </c>
      <c r="AO119" s="389">
        <f t="shared" si="141"/>
        <v>1.0396824232684485</v>
      </c>
      <c r="AP119" s="460">
        <f>(L119-P119)/P119</f>
        <v>0</v>
      </c>
      <c r="AQ119" s="389">
        <f t="shared" si="124"/>
        <v>0</v>
      </c>
      <c r="AR119" s="389">
        <f t="shared" si="125"/>
        <v>0.11170053571219053</v>
      </c>
      <c r="AS119" s="389">
        <f t="shared" si="144"/>
        <v>0</v>
      </c>
      <c r="AT119" s="389">
        <f t="shared" si="145"/>
        <v>0</v>
      </c>
      <c r="AU119" s="389">
        <f t="shared" si="146"/>
        <v>0.54628492463578637</v>
      </c>
      <c r="AV119" s="389">
        <f>(T119-X119)/X119</f>
        <v>0</v>
      </c>
      <c r="AW119" s="460">
        <f t="shared" si="59"/>
        <v>0</v>
      </c>
      <c r="AX119" s="390">
        <f t="shared" si="59"/>
        <v>-0.27962497048345974</v>
      </c>
      <c r="AY119" s="389">
        <f t="shared" ref="AY119:AZ119" si="159">(X119-AB119)/AB119</f>
        <v>0</v>
      </c>
      <c r="AZ119" s="460">
        <f t="shared" si="159"/>
        <v>0</v>
      </c>
      <c r="BA119" s="390">
        <f t="shared" si="142"/>
        <v>8.9387634544048647E-2</v>
      </c>
      <c r="BB119" s="389">
        <f>(AB119-AF119)/AF119</f>
        <v>0</v>
      </c>
      <c r="BC119" s="460">
        <f t="shared" si="143"/>
        <v>0</v>
      </c>
      <c r="BD119" s="384">
        <f t="shared" si="143"/>
        <v>-0.65962876172594009</v>
      </c>
    </row>
    <row r="120" spans="1:56" x14ac:dyDescent="0.35">
      <c r="B120" s="109" t="s">
        <v>386</v>
      </c>
      <c r="C120" s="110" t="s">
        <v>291</v>
      </c>
      <c r="D120" s="532">
        <f>SUM(D121:D123)</f>
        <v>159.23604</v>
      </c>
      <c r="E120" s="456">
        <f>SUM(E121:E123)</f>
        <v>127.71361862000001</v>
      </c>
      <c r="F120" s="533">
        <f>SUM(F121:F123)</f>
        <v>99.603756069999989</v>
      </c>
      <c r="G120" s="376">
        <f t="shared" si="155"/>
        <v>0.77989925542992955</v>
      </c>
      <c r="H120" s="532">
        <f>SUM(H121:H123)</f>
        <v>159.23604</v>
      </c>
      <c r="I120" s="456">
        <f>SUM(I121:I123)</f>
        <v>198.02542181000001</v>
      </c>
      <c r="J120" s="533">
        <f>SUM(J121:J123)</f>
        <v>62.752671849999999</v>
      </c>
      <c r="K120" s="376">
        <f t="shared" si="156"/>
        <v>0.31689199940303359</v>
      </c>
      <c r="L120" s="532">
        <f>SUM(L121:L123)</f>
        <v>270.35500000000002</v>
      </c>
      <c r="M120" s="456">
        <f>SUM(M121:M123)</f>
        <v>274.62570476000002</v>
      </c>
      <c r="N120" s="533">
        <f>SUM(N121:N123)</f>
        <v>170.73939676000001</v>
      </c>
      <c r="O120" s="376">
        <f t="shared" si="157"/>
        <v>0.62171673590865073</v>
      </c>
      <c r="P120" s="532">
        <f>SUM(P121:P123)</f>
        <v>115</v>
      </c>
      <c r="Q120" s="533">
        <f>SUM(Q121:Q123)</f>
        <v>114.81402226</v>
      </c>
      <c r="R120" s="533">
        <f>SUM(R121:R123)</f>
        <v>106.67259395999999</v>
      </c>
      <c r="S120" s="376">
        <f t="shared" si="158"/>
        <v>0.92909029629182838</v>
      </c>
      <c r="T120" s="586">
        <v>0</v>
      </c>
      <c r="U120" s="587">
        <v>0</v>
      </c>
      <c r="V120" s="585">
        <v>0</v>
      </c>
      <c r="W120" s="555">
        <v>0</v>
      </c>
      <c r="X120" s="586">
        <v>0</v>
      </c>
      <c r="Y120" s="587">
        <v>0</v>
      </c>
      <c r="Z120" s="585">
        <v>0</v>
      </c>
      <c r="AA120" s="555">
        <v>0</v>
      </c>
      <c r="AB120" s="586">
        <v>0</v>
      </c>
      <c r="AC120" s="587">
        <v>0</v>
      </c>
      <c r="AD120" s="585">
        <v>0</v>
      </c>
      <c r="AE120" s="555">
        <v>0</v>
      </c>
      <c r="AF120" s="586">
        <v>0</v>
      </c>
      <c r="AG120" s="585">
        <v>0</v>
      </c>
      <c r="AH120" s="585">
        <v>0</v>
      </c>
      <c r="AI120" s="555">
        <v>0</v>
      </c>
      <c r="AJ120" s="851">
        <f t="shared" si="136"/>
        <v>0</v>
      </c>
      <c r="AK120" s="458">
        <f t="shared" si="137"/>
        <v>-0.35506452932827109</v>
      </c>
      <c r="AL120" s="377">
        <f t="shared" si="138"/>
        <v>0.58724327002500354</v>
      </c>
      <c r="AM120" s="458">
        <f t="shared" si="139"/>
        <v>-0.41101129995746338</v>
      </c>
      <c r="AN120" s="458">
        <f t="shared" si="140"/>
        <v>-0.27892612243614368</v>
      </c>
      <c r="AO120" s="377">
        <f t="shared" si="141"/>
        <v>-0.63246518940084839</v>
      </c>
      <c r="AP120" s="458">
        <f t="shared" ref="AP120:AP124" si="160">(G120-O120)/O120</f>
        <v>0.25442860129877648</v>
      </c>
      <c r="AQ120" s="458">
        <f t="shared" ref="AQ120:AQ124" si="161">(L120-P120)/P120</f>
        <v>1.350913043478261</v>
      </c>
      <c r="AR120" s="377">
        <f t="shared" ref="AR120:AR124" si="162">(M120-Q120)/Q120</f>
        <v>1.3919178106843202</v>
      </c>
      <c r="AS120" s="458">
        <f t="shared" ref="AS120:AS124" si="163">(N120-R120)/R120</f>
        <v>0.60059290227838413</v>
      </c>
      <c r="AT120" s="458">
        <f t="shared" ref="AT120:AT124" si="164">(O120-S120)/S120</f>
        <v>-0.33083281744515308</v>
      </c>
      <c r="AU120" s="585">
        <v>0</v>
      </c>
      <c r="AV120" s="585">
        <v>0</v>
      </c>
      <c r="AW120" s="585">
        <v>0</v>
      </c>
      <c r="AX120" s="585">
        <v>0</v>
      </c>
      <c r="AY120" s="585">
        <v>0</v>
      </c>
      <c r="AZ120" s="587">
        <v>0</v>
      </c>
      <c r="BA120" s="585">
        <v>0</v>
      </c>
      <c r="BB120" s="587">
        <v>0</v>
      </c>
      <c r="BC120" s="587">
        <v>0</v>
      </c>
      <c r="BD120" s="555">
        <v>0</v>
      </c>
    </row>
    <row r="121" spans="1:56" x14ac:dyDescent="0.35">
      <c r="B121" s="81"/>
      <c r="C121" s="84" t="s">
        <v>58</v>
      </c>
      <c r="D121" s="9">
        <v>0.11899</v>
      </c>
      <c r="E121" s="322">
        <v>3.0242020000000001E-2</v>
      </c>
      <c r="F121" s="6">
        <v>0</v>
      </c>
      <c r="G121" s="504">
        <f t="shared" si="155"/>
        <v>0</v>
      </c>
      <c r="H121" s="9">
        <v>0.11899</v>
      </c>
      <c r="I121" s="322">
        <v>0.11899</v>
      </c>
      <c r="J121" s="6">
        <v>0.26960528</v>
      </c>
      <c r="K121" s="504">
        <f t="shared" si="156"/>
        <v>2.2657809899991594</v>
      </c>
      <c r="L121" s="9">
        <v>0.05</v>
      </c>
      <c r="M121" s="322">
        <v>0.05</v>
      </c>
      <c r="N121" s="6">
        <v>0.17247243000000001</v>
      </c>
      <c r="O121" s="504">
        <f t="shared" si="157"/>
        <v>3.4494486000000002</v>
      </c>
      <c r="P121" s="9">
        <v>1.5</v>
      </c>
      <c r="Q121" s="6">
        <v>1.92042516</v>
      </c>
      <c r="R121" s="6">
        <v>0.18393175</v>
      </c>
      <c r="S121" s="504">
        <f t="shared" si="158"/>
        <v>9.5776577932357443E-2</v>
      </c>
      <c r="T121" s="9">
        <v>0</v>
      </c>
      <c r="U121" s="7">
        <v>0</v>
      </c>
      <c r="V121" s="322">
        <v>0</v>
      </c>
      <c r="W121" s="505">
        <v>0</v>
      </c>
      <c r="X121" s="9">
        <v>0</v>
      </c>
      <c r="Y121" s="7">
        <v>0</v>
      </c>
      <c r="Z121" s="322">
        <v>0</v>
      </c>
      <c r="AA121" s="505">
        <v>0</v>
      </c>
      <c r="AB121" s="9">
        <v>0</v>
      </c>
      <c r="AC121" s="7">
        <v>0</v>
      </c>
      <c r="AD121" s="322">
        <v>0</v>
      </c>
      <c r="AE121" s="505">
        <v>0</v>
      </c>
      <c r="AF121" s="9">
        <v>0</v>
      </c>
      <c r="AG121" s="322">
        <v>0</v>
      </c>
      <c r="AH121" s="322">
        <v>0</v>
      </c>
      <c r="AI121" s="505">
        <v>0</v>
      </c>
      <c r="AJ121" s="802">
        <f t="shared" si="136"/>
        <v>0</v>
      </c>
      <c r="AK121" s="403">
        <f t="shared" si="137"/>
        <v>-0.74584402050592491</v>
      </c>
      <c r="AL121" s="254">
        <f t="shared" si="138"/>
        <v>-1</v>
      </c>
      <c r="AM121" s="403">
        <f t="shared" si="139"/>
        <v>1.3797999999999999</v>
      </c>
      <c r="AN121" s="403">
        <f t="shared" si="140"/>
        <v>1.3797999999999999</v>
      </c>
      <c r="AO121" s="254">
        <f t="shared" si="141"/>
        <v>0.56317899620246548</v>
      </c>
      <c r="AP121" s="403">
        <f t="shared" si="160"/>
        <v>-1</v>
      </c>
      <c r="AQ121" s="403">
        <f t="shared" si="161"/>
        <v>-0.96666666666666667</v>
      </c>
      <c r="AR121" s="254">
        <f t="shared" si="162"/>
        <v>-0.97396409865823663</v>
      </c>
      <c r="AS121" s="403">
        <f t="shared" si="163"/>
        <v>-6.2302022353400079E-2</v>
      </c>
      <c r="AT121" s="403">
        <f t="shared" si="164"/>
        <v>35.015575775072961</v>
      </c>
      <c r="AU121" s="7">
        <v>0</v>
      </c>
      <c r="AV121" s="7">
        <v>0</v>
      </c>
      <c r="AW121" s="7">
        <v>0</v>
      </c>
      <c r="AX121" s="7">
        <v>0</v>
      </c>
      <c r="AY121" s="59">
        <v>0</v>
      </c>
      <c r="AZ121" s="7">
        <v>0</v>
      </c>
      <c r="BA121" s="322">
        <v>0</v>
      </c>
      <c r="BB121" s="7">
        <v>0</v>
      </c>
      <c r="BC121" s="7">
        <v>0</v>
      </c>
      <c r="BD121" s="505">
        <v>0</v>
      </c>
    </row>
    <row r="122" spans="1:56" x14ac:dyDescent="0.35">
      <c r="B122" s="81"/>
      <c r="C122" s="84" t="s">
        <v>61</v>
      </c>
      <c r="D122" s="9">
        <v>64.117050000000006</v>
      </c>
      <c r="E122" s="322">
        <v>37.593476600000002</v>
      </c>
      <c r="F122" s="6">
        <v>9.8325073799999991</v>
      </c>
      <c r="G122" s="504">
        <f t="shared" si="155"/>
        <v>0.26154823307828889</v>
      </c>
      <c r="H122" s="9">
        <v>64.117050000000006</v>
      </c>
      <c r="I122" s="322">
        <v>59.529441890000001</v>
      </c>
      <c r="J122" s="6">
        <v>16.60321141</v>
      </c>
      <c r="K122" s="504">
        <f t="shared" si="156"/>
        <v>0.27890756040817299</v>
      </c>
      <c r="L122" s="9">
        <v>59.805</v>
      </c>
      <c r="M122" s="322">
        <v>66.672706820000002</v>
      </c>
      <c r="N122" s="6">
        <v>9.4906608299999995</v>
      </c>
      <c r="O122" s="504">
        <f t="shared" si="157"/>
        <v>0.14234701548299911</v>
      </c>
      <c r="P122" s="9">
        <v>10.5</v>
      </c>
      <c r="Q122" s="6">
        <v>10.5</v>
      </c>
      <c r="R122" s="6">
        <v>3.2164223500000002</v>
      </c>
      <c r="S122" s="504">
        <f t="shared" si="158"/>
        <v>0.30632593809523812</v>
      </c>
      <c r="T122" s="9">
        <v>0</v>
      </c>
      <c r="U122" s="7">
        <v>0</v>
      </c>
      <c r="V122" s="322">
        <v>0</v>
      </c>
      <c r="W122" s="505">
        <v>0</v>
      </c>
      <c r="X122" s="9">
        <v>0</v>
      </c>
      <c r="Y122" s="7">
        <v>0</v>
      </c>
      <c r="Z122" s="322">
        <v>0</v>
      </c>
      <c r="AA122" s="505">
        <v>0</v>
      </c>
      <c r="AB122" s="9">
        <v>0</v>
      </c>
      <c r="AC122" s="7">
        <v>0</v>
      </c>
      <c r="AD122" s="322">
        <v>0</v>
      </c>
      <c r="AE122" s="505">
        <v>0</v>
      </c>
      <c r="AF122" s="9">
        <v>0</v>
      </c>
      <c r="AG122" s="322">
        <v>0</v>
      </c>
      <c r="AH122" s="322">
        <v>0</v>
      </c>
      <c r="AI122" s="505">
        <v>0</v>
      </c>
      <c r="AJ122" s="802">
        <f t="shared" si="136"/>
        <v>0</v>
      </c>
      <c r="AK122" s="403">
        <f t="shared" si="137"/>
        <v>-0.36848934902722297</v>
      </c>
      <c r="AL122" s="254">
        <f t="shared" si="138"/>
        <v>-0.40779484539491273</v>
      </c>
      <c r="AM122" s="403">
        <f t="shared" si="139"/>
        <v>7.2101830950589529E-2</v>
      </c>
      <c r="AN122" s="403">
        <f t="shared" si="140"/>
        <v>-0.10713926688599983</v>
      </c>
      <c r="AO122" s="254">
        <f t="shared" si="141"/>
        <v>0.74942627361808278</v>
      </c>
      <c r="AP122" s="403">
        <f t="shared" si="160"/>
        <v>0.83739878346466856</v>
      </c>
      <c r="AQ122" s="403">
        <f t="shared" si="161"/>
        <v>4.6957142857142857</v>
      </c>
      <c r="AR122" s="254">
        <f t="shared" si="162"/>
        <v>5.3497816019047617</v>
      </c>
      <c r="AS122" s="403">
        <f t="shared" si="163"/>
        <v>1.9506886214741042</v>
      </c>
      <c r="AT122" s="403">
        <f t="shared" si="164"/>
        <v>-0.53530864422345203</v>
      </c>
      <c r="AU122" s="7">
        <v>0</v>
      </c>
      <c r="AV122" s="7">
        <v>0</v>
      </c>
      <c r="AW122" s="7">
        <v>0</v>
      </c>
      <c r="AX122" s="7">
        <v>0</v>
      </c>
      <c r="AY122" s="322">
        <v>0</v>
      </c>
      <c r="AZ122" s="7">
        <v>0</v>
      </c>
      <c r="BA122" s="322">
        <v>0</v>
      </c>
      <c r="BB122" s="7">
        <v>0</v>
      </c>
      <c r="BC122" s="7">
        <v>0</v>
      </c>
      <c r="BD122" s="505">
        <v>0</v>
      </c>
    </row>
    <row r="123" spans="1:56" x14ac:dyDescent="0.35">
      <c r="B123" s="81"/>
      <c r="C123" s="84" t="s">
        <v>62</v>
      </c>
      <c r="D123" s="9">
        <v>95</v>
      </c>
      <c r="E123" s="322">
        <v>90.0899</v>
      </c>
      <c r="F123" s="6">
        <v>89.771248689999993</v>
      </c>
      <c r="G123" s="504">
        <f t="shared" si="155"/>
        <v>0.9964629629958518</v>
      </c>
      <c r="H123" s="9">
        <v>95</v>
      </c>
      <c r="I123" s="322">
        <v>138.37698992</v>
      </c>
      <c r="J123" s="6">
        <v>45.879855159999998</v>
      </c>
      <c r="K123" s="504">
        <f t="shared" si="156"/>
        <v>0.33155696757477204</v>
      </c>
      <c r="L123" s="9">
        <v>210.5</v>
      </c>
      <c r="M123" s="322">
        <v>207.90299794000001</v>
      </c>
      <c r="N123" s="6">
        <v>161.07626350000001</v>
      </c>
      <c r="O123" s="504">
        <f t="shared" si="157"/>
        <v>0.77476642999869583</v>
      </c>
      <c r="P123" s="9">
        <v>103</v>
      </c>
      <c r="Q123" s="6">
        <v>102.39359709999999</v>
      </c>
      <c r="R123" s="6">
        <v>103.27223985999998</v>
      </c>
      <c r="S123" s="504">
        <f t="shared" si="158"/>
        <v>1.0085810322606588</v>
      </c>
      <c r="T123" s="9">
        <v>0</v>
      </c>
      <c r="U123" s="7">
        <v>0</v>
      </c>
      <c r="V123" s="322">
        <v>0</v>
      </c>
      <c r="W123" s="505">
        <v>0</v>
      </c>
      <c r="X123" s="9">
        <v>0</v>
      </c>
      <c r="Y123" s="7">
        <v>0</v>
      </c>
      <c r="Z123" s="322">
        <v>0</v>
      </c>
      <c r="AA123" s="505">
        <v>0</v>
      </c>
      <c r="AB123" s="9">
        <v>0</v>
      </c>
      <c r="AC123" s="7">
        <v>0</v>
      </c>
      <c r="AD123" s="322">
        <v>0</v>
      </c>
      <c r="AE123" s="505">
        <v>0</v>
      </c>
      <c r="AF123" s="9">
        <v>0</v>
      </c>
      <c r="AG123" s="322">
        <v>0</v>
      </c>
      <c r="AH123" s="322">
        <v>0</v>
      </c>
      <c r="AI123" s="505">
        <v>0</v>
      </c>
      <c r="AJ123" s="802">
        <f t="shared" si="136"/>
        <v>0</v>
      </c>
      <c r="AK123" s="403">
        <f t="shared" si="137"/>
        <v>-0.34895317456982011</v>
      </c>
      <c r="AL123" s="254">
        <f t="shared" si="138"/>
        <v>0.9566593742925843</v>
      </c>
      <c r="AM123" s="403">
        <f t="shared" si="139"/>
        <v>-0.54869358669833734</v>
      </c>
      <c r="AN123" s="403">
        <f t="shared" si="140"/>
        <v>-0.33441561068813902</v>
      </c>
      <c r="AO123" s="254">
        <f t="shared" si="141"/>
        <v>-0.71516687708614501</v>
      </c>
      <c r="AP123" s="403">
        <f t="shared" si="160"/>
        <v>0.2861462815283945</v>
      </c>
      <c r="AQ123" s="403">
        <f t="shared" si="161"/>
        <v>1.0436893203883495</v>
      </c>
      <c r="AR123" s="254">
        <f t="shared" si="162"/>
        <v>1.0304296736148164</v>
      </c>
      <c r="AS123" s="403">
        <f t="shared" si="163"/>
        <v>0.55972470160772625</v>
      </c>
      <c r="AT123" s="403">
        <f t="shared" si="164"/>
        <v>-0.2318253018677984</v>
      </c>
      <c r="AU123" s="7">
        <v>0</v>
      </c>
      <c r="AV123" s="7">
        <v>0</v>
      </c>
      <c r="AW123" s="7">
        <v>0</v>
      </c>
      <c r="AX123" s="7">
        <v>0</v>
      </c>
      <c r="AY123" s="322">
        <v>0</v>
      </c>
      <c r="AZ123" s="7">
        <v>0</v>
      </c>
      <c r="BA123" s="322">
        <v>0</v>
      </c>
      <c r="BB123" s="7">
        <v>0</v>
      </c>
      <c r="BC123" s="7">
        <v>0</v>
      </c>
      <c r="BD123" s="505">
        <v>0</v>
      </c>
    </row>
    <row r="124" spans="1:56" ht="15" thickBot="1" x14ac:dyDescent="0.4">
      <c r="B124" s="81"/>
      <c r="C124" s="111" t="s">
        <v>69</v>
      </c>
      <c r="D124" s="530">
        <f>SUM(D121:D123)</f>
        <v>159.23604</v>
      </c>
      <c r="E124" s="455">
        <f>SUM(E121:E123)</f>
        <v>127.71361862000001</v>
      </c>
      <c r="F124" s="531">
        <f>SUM(F121:F123)</f>
        <v>99.603756069999989</v>
      </c>
      <c r="G124" s="565">
        <f t="shared" si="155"/>
        <v>0.77989925542992955</v>
      </c>
      <c r="H124" s="530">
        <f>SUM(H121:H123)</f>
        <v>159.23604</v>
      </c>
      <c r="I124" s="455">
        <f>SUM(I121:I123)</f>
        <v>198.02542181000001</v>
      </c>
      <c r="J124" s="531">
        <f>SUM(J121:J123)</f>
        <v>62.752671849999999</v>
      </c>
      <c r="K124" s="565">
        <f t="shared" si="156"/>
        <v>0.31689199940303359</v>
      </c>
      <c r="L124" s="530">
        <f>SUM(L121:L123)</f>
        <v>270.35500000000002</v>
      </c>
      <c r="M124" s="455">
        <f>SUM(M121:M123)</f>
        <v>274.62570476000002</v>
      </c>
      <c r="N124" s="531">
        <f>SUM(N121:N123)</f>
        <v>170.73939676000001</v>
      </c>
      <c r="O124" s="565">
        <f t="shared" si="157"/>
        <v>0.62171673590865073</v>
      </c>
      <c r="P124" s="530">
        <f>SUM(P121:P123)</f>
        <v>115</v>
      </c>
      <c r="Q124" s="531">
        <f>SUM(Q121:Q123)</f>
        <v>114.81402226</v>
      </c>
      <c r="R124" s="531">
        <f>SUM(R121:R123)</f>
        <v>106.67259395999999</v>
      </c>
      <c r="S124" s="565">
        <f t="shared" si="158"/>
        <v>0.92909029629182838</v>
      </c>
      <c r="T124" s="117">
        <v>0</v>
      </c>
      <c r="U124" s="287">
        <v>0</v>
      </c>
      <c r="V124" s="457">
        <v>0</v>
      </c>
      <c r="W124" s="569">
        <v>0</v>
      </c>
      <c r="X124" s="117">
        <v>0</v>
      </c>
      <c r="Y124" s="287">
        <v>0</v>
      </c>
      <c r="Z124" s="457">
        <v>0</v>
      </c>
      <c r="AA124" s="569">
        <v>0</v>
      </c>
      <c r="AB124" s="117">
        <v>0</v>
      </c>
      <c r="AC124" s="287">
        <v>0</v>
      </c>
      <c r="AD124" s="457">
        <v>0</v>
      </c>
      <c r="AE124" s="569">
        <v>0</v>
      </c>
      <c r="AF124" s="117">
        <v>0</v>
      </c>
      <c r="AG124" s="457">
        <v>0</v>
      </c>
      <c r="AH124" s="457">
        <v>0</v>
      </c>
      <c r="AI124" s="569">
        <v>0</v>
      </c>
      <c r="AJ124" s="803">
        <f t="shared" si="136"/>
        <v>0</v>
      </c>
      <c r="AK124" s="460">
        <f t="shared" si="137"/>
        <v>-0.35506452932827109</v>
      </c>
      <c r="AL124" s="389">
        <f t="shared" si="138"/>
        <v>0.58724327002500354</v>
      </c>
      <c r="AM124" s="460">
        <f t="shared" si="139"/>
        <v>-0.41101129995746338</v>
      </c>
      <c r="AN124" s="460">
        <f t="shared" si="140"/>
        <v>-0.27892612243614368</v>
      </c>
      <c r="AO124" s="389">
        <f t="shared" si="141"/>
        <v>-0.63246518940084839</v>
      </c>
      <c r="AP124" s="460">
        <f t="shared" si="160"/>
        <v>0.25442860129877648</v>
      </c>
      <c r="AQ124" s="460">
        <f t="shared" si="161"/>
        <v>1.350913043478261</v>
      </c>
      <c r="AR124" s="389">
        <f t="shared" si="162"/>
        <v>1.3919178106843202</v>
      </c>
      <c r="AS124" s="460">
        <f t="shared" si="163"/>
        <v>0.60059290227838413</v>
      </c>
      <c r="AT124" s="460">
        <f t="shared" si="164"/>
        <v>-0.33083281744515308</v>
      </c>
      <c r="AU124" s="287">
        <v>0</v>
      </c>
      <c r="AV124" s="287">
        <v>0</v>
      </c>
      <c r="AW124" s="287">
        <v>0</v>
      </c>
      <c r="AX124" s="287">
        <v>0</v>
      </c>
      <c r="AY124" s="457">
        <v>0</v>
      </c>
      <c r="AZ124" s="287">
        <v>0</v>
      </c>
      <c r="BA124" s="457">
        <v>0</v>
      </c>
      <c r="BB124" s="287">
        <v>0</v>
      </c>
      <c r="BC124" s="287">
        <v>0</v>
      </c>
      <c r="BD124" s="569">
        <v>0</v>
      </c>
    </row>
    <row r="125" spans="1:56" x14ac:dyDescent="0.35">
      <c r="A125" s="96"/>
      <c r="B125" s="109" t="s">
        <v>22</v>
      </c>
      <c r="C125" s="110" t="s">
        <v>123</v>
      </c>
      <c r="D125" s="450">
        <f>D132+D135</f>
        <v>115.29422999999998</v>
      </c>
      <c r="E125" s="456">
        <f>E132+E135</f>
        <v>134.96023871</v>
      </c>
      <c r="F125" s="635">
        <f>F132+F135</f>
        <v>119.70023186000003</v>
      </c>
      <c r="G125" s="376">
        <f t="shared" si="155"/>
        <v>0.88692960981796731</v>
      </c>
      <c r="H125" s="450">
        <f>H132+H135</f>
        <v>115.29422999999998</v>
      </c>
      <c r="I125" s="456">
        <f>I132+I135</f>
        <v>123.94187821999999</v>
      </c>
      <c r="J125" s="635">
        <f>J132+J135</f>
        <v>113.55201423</v>
      </c>
      <c r="K125" s="376">
        <f t="shared" si="156"/>
        <v>0.91617148183314023</v>
      </c>
      <c r="L125" s="450">
        <f>L132+L135</f>
        <v>113.26046999999998</v>
      </c>
      <c r="M125" s="456">
        <f>M132+M135</f>
        <v>118.59862747</v>
      </c>
      <c r="N125" s="635">
        <f>N132+N135</f>
        <v>107.00788168</v>
      </c>
      <c r="O125" s="376">
        <f t="shared" ref="O125:O133" si="165">N125/M125</f>
        <v>0.90226914056883223</v>
      </c>
      <c r="P125" s="450">
        <f>P132+P135</f>
        <v>112.50833</v>
      </c>
      <c r="Q125" s="456">
        <f>Q132+Q135</f>
        <v>123.33360660999999</v>
      </c>
      <c r="R125" s="635">
        <f>R132+R135</f>
        <v>107.37359835999999</v>
      </c>
      <c r="S125" s="376">
        <f t="shared" ref="S125:S133" si="166">R125/Q125</f>
        <v>0.87059481443311693</v>
      </c>
      <c r="T125" s="450">
        <f>T132+T135</f>
        <v>89.214730000000003</v>
      </c>
      <c r="U125" s="456">
        <f>U132+U135</f>
        <v>105.65058454</v>
      </c>
      <c r="V125" s="456">
        <f>V132+V135</f>
        <v>87.053672369999973</v>
      </c>
      <c r="W125" s="391">
        <f t="shared" ref="W125:W135" si="167">V125/U125</f>
        <v>0.82397719566843364</v>
      </c>
      <c r="X125" s="450">
        <f>X132+X135</f>
        <v>89.214730000000003</v>
      </c>
      <c r="Y125" s="456">
        <f>Y132+Y135</f>
        <v>106.14047413999999</v>
      </c>
      <c r="Z125" s="456">
        <f>Z132+Z135</f>
        <v>87.539630309999993</v>
      </c>
      <c r="AA125" s="391">
        <f t="shared" ref="AA125:AA135" si="168">Z125/Y125</f>
        <v>0.8247525839627835</v>
      </c>
      <c r="AB125" s="450">
        <f>AB132+AB135</f>
        <v>90.429230000000004</v>
      </c>
      <c r="AC125" s="456">
        <f>AC132+AC135</f>
        <v>97.274619860000001</v>
      </c>
      <c r="AD125" s="456">
        <f>AD132+AD135</f>
        <v>82.255544849999993</v>
      </c>
      <c r="AE125" s="391">
        <f>AD125/AC125</f>
        <v>0.84560129834877973</v>
      </c>
      <c r="AF125" s="450">
        <f>AF132+AF135</f>
        <v>87.304679999999991</v>
      </c>
      <c r="AG125" s="456">
        <f>AG132+AG135</f>
        <v>98.212021100000001</v>
      </c>
      <c r="AH125" s="456">
        <f>AH132+AH135</f>
        <v>82.686461870000002</v>
      </c>
      <c r="AI125" s="391">
        <f>AH125/AG125</f>
        <v>0.84191793371005175</v>
      </c>
      <c r="AJ125" s="851">
        <f t="shared" si="136"/>
        <v>0</v>
      </c>
      <c r="AK125" s="377">
        <f t="shared" si="137"/>
        <v>8.8899415179445121E-2</v>
      </c>
      <c r="AL125" s="377">
        <f t="shared" si="138"/>
        <v>5.4144505244502289E-2</v>
      </c>
      <c r="AM125" s="458">
        <f t="shared" si="139"/>
        <v>1.7956485612323533E-2</v>
      </c>
      <c r="AN125" s="377">
        <f t="shared" si="140"/>
        <v>4.5053225859224992E-2</v>
      </c>
      <c r="AO125" s="377">
        <f t="shared" si="141"/>
        <v>6.1155612533007588E-2</v>
      </c>
      <c r="AP125" s="458">
        <f t="shared" ref="AP125:AP133" si="169">(L125-P125)/P125</f>
        <v>6.6851938874213394E-3</v>
      </c>
      <c r="AQ125" s="377">
        <f t="shared" ref="AQ125:AQ133" si="170">(M125-Q125)/Q125</f>
        <v>-3.8391637690226091E-2</v>
      </c>
      <c r="AR125" s="377">
        <f t="shared" ref="AR125:AR133" si="171">(N125-R125)/R125</f>
        <v>-3.4060205263292381E-3</v>
      </c>
      <c r="AS125" s="392">
        <f t="shared" si="144"/>
        <v>0.26109589750481782</v>
      </c>
      <c r="AT125" s="392">
        <f t="shared" si="145"/>
        <v>0.16737268560312685</v>
      </c>
      <c r="AU125" s="392">
        <f t="shared" si="146"/>
        <v>0.23341836635719659</v>
      </c>
      <c r="AV125" s="392">
        <f t="shared" ref="AV125:AV181" si="172">(T125-X125)/X125</f>
        <v>0</v>
      </c>
      <c r="AW125" s="379">
        <f t="shared" ref="AW125:AW181" si="173">(U125-Y125)/Y125</f>
        <v>-4.6154834333397669E-3</v>
      </c>
      <c r="AX125" s="393">
        <f t="shared" ref="AX125:AX181" si="174">(V125-Z125)/Z125</f>
        <v>-5.5512907500193907E-3</v>
      </c>
      <c r="AY125" s="392">
        <f>(X125-AB125)/AB125</f>
        <v>-1.343039192084242E-2</v>
      </c>
      <c r="AZ125" s="379">
        <f t="shared" ref="AY125:BA131" si="175">(Y125-AC125)/AC125</f>
        <v>9.1142523021523467E-2</v>
      </c>
      <c r="BA125" s="393">
        <f t="shared" si="175"/>
        <v>6.4239869417143616E-2</v>
      </c>
      <c r="BB125" s="392">
        <f t="shared" ref="BB125:BB135" si="176">(AB125-AF125)/AF125</f>
        <v>3.5789032157268245E-2</v>
      </c>
      <c r="BC125" s="379">
        <f t="shared" ref="BC125:BD131" si="177">(AC125-AG125)/AG125</f>
        <v>-9.5446690690290641E-3</v>
      </c>
      <c r="BD125" s="391">
        <f t="shared" si="177"/>
        <v>-5.2114579612500432E-3</v>
      </c>
    </row>
    <row r="126" spans="1:56" x14ac:dyDescent="0.35">
      <c r="B126" s="81"/>
      <c r="C126" s="84" t="s">
        <v>57</v>
      </c>
      <c r="D126" s="447">
        <v>59.677909999999997</v>
      </c>
      <c r="E126" s="453">
        <v>62.912255289999997</v>
      </c>
      <c r="F126" s="632">
        <v>61.653436990000003</v>
      </c>
      <c r="G126" s="504">
        <f t="shared" si="155"/>
        <v>0.97999088898979458</v>
      </c>
      <c r="H126" s="447">
        <v>59.677909999999997</v>
      </c>
      <c r="I126" s="453">
        <v>59.891910000000003</v>
      </c>
      <c r="J126" s="632">
        <v>57.547091619999996</v>
      </c>
      <c r="K126" s="504">
        <f t="shared" si="156"/>
        <v>0.96084916343459403</v>
      </c>
      <c r="L126" s="447">
        <v>59.677909999999997</v>
      </c>
      <c r="M126" s="453">
        <v>59.679077999999997</v>
      </c>
      <c r="N126" s="632">
        <v>56.11786962</v>
      </c>
      <c r="O126" s="504">
        <f t="shared" si="165"/>
        <v>0.94032735592865568</v>
      </c>
      <c r="P126" s="447">
        <v>58.795969999999997</v>
      </c>
      <c r="Q126" s="453">
        <v>64.350260000000006</v>
      </c>
      <c r="R126" s="632">
        <v>59.355070599999991</v>
      </c>
      <c r="S126" s="504">
        <f t="shared" si="166"/>
        <v>0.92237499273507184</v>
      </c>
      <c r="T126" s="447">
        <v>46.890169999999998</v>
      </c>
      <c r="U126" s="453">
        <v>48.288492020000007</v>
      </c>
      <c r="V126" s="453">
        <v>45.996558059999991</v>
      </c>
      <c r="W126" s="85">
        <f t="shared" si="167"/>
        <v>0.95253664249753855</v>
      </c>
      <c r="X126" s="447">
        <v>46.890169999999998</v>
      </c>
      <c r="Y126" s="453">
        <v>49.270956420000005</v>
      </c>
      <c r="Z126" s="453">
        <v>42.964961629999998</v>
      </c>
      <c r="AA126" s="85">
        <f t="shared" si="168"/>
        <v>0.87201395612770594</v>
      </c>
      <c r="AB126" s="447">
        <v>46.890169999999998</v>
      </c>
      <c r="AC126" s="453">
        <v>46.892659999999999</v>
      </c>
      <c r="AD126" s="453">
        <v>40.630769909999998</v>
      </c>
      <c r="AE126" s="85">
        <f>AD126/AC126</f>
        <v>0.86646332091205747</v>
      </c>
      <c r="AF126" s="447">
        <v>46.143059999999998</v>
      </c>
      <c r="AG126" s="453">
        <v>46.157854999999998</v>
      </c>
      <c r="AH126" s="453">
        <v>40.026816440000005</v>
      </c>
      <c r="AI126" s="85">
        <f>AH126/AG126</f>
        <v>0.86717236838670264</v>
      </c>
      <c r="AJ126" s="802">
        <f t="shared" si="136"/>
        <v>0</v>
      </c>
      <c r="AK126" s="254">
        <f t="shared" si="137"/>
        <v>5.0429937699432097E-2</v>
      </c>
      <c r="AL126" s="254">
        <f t="shared" si="138"/>
        <v>7.1356262400112017E-2</v>
      </c>
      <c r="AM126" s="403">
        <f t="shared" si="139"/>
        <v>0</v>
      </c>
      <c r="AN126" s="254">
        <f t="shared" si="140"/>
        <v>3.5662749347435616E-3</v>
      </c>
      <c r="AO126" s="254">
        <f t="shared" si="141"/>
        <v>2.5468215555542604E-2</v>
      </c>
      <c r="AP126" s="403">
        <f t="shared" si="169"/>
        <v>1.5000007653585785E-2</v>
      </c>
      <c r="AQ126" s="254">
        <f t="shared" si="170"/>
        <v>-7.2589947577523517E-2</v>
      </c>
      <c r="AR126" s="254">
        <f t="shared" si="171"/>
        <v>-5.45395860417019E-2</v>
      </c>
      <c r="AS126" s="254">
        <f t="shared" si="144"/>
        <v>0.25390822852636274</v>
      </c>
      <c r="AT126" s="254">
        <f t="shared" si="145"/>
        <v>0.33262103056246978</v>
      </c>
      <c r="AU126" s="254">
        <f t="shared" si="146"/>
        <v>0.29042417744768101</v>
      </c>
      <c r="AV126" s="254">
        <f t="shared" si="172"/>
        <v>0</v>
      </c>
      <c r="AW126" s="403">
        <f t="shared" si="173"/>
        <v>-1.9940031032180189E-2</v>
      </c>
      <c r="AX126" s="95">
        <f t="shared" si="174"/>
        <v>7.0559737865172473E-2</v>
      </c>
      <c r="AY126" s="254">
        <f t="shared" si="175"/>
        <v>0</v>
      </c>
      <c r="AZ126" s="403">
        <f t="shared" si="175"/>
        <v>5.071788250016112E-2</v>
      </c>
      <c r="BA126" s="95">
        <f t="shared" si="175"/>
        <v>5.7448867574264477E-2</v>
      </c>
      <c r="BB126" s="254">
        <f t="shared" si="176"/>
        <v>1.6191167209110086E-2</v>
      </c>
      <c r="BC126" s="403">
        <f t="shared" si="177"/>
        <v>1.5919392268119944E-2</v>
      </c>
      <c r="BD126" s="85">
        <f t="shared" si="177"/>
        <v>1.5088721105394843E-2</v>
      </c>
    </row>
    <row r="127" spans="1:56" x14ac:dyDescent="0.35">
      <c r="B127" s="81"/>
      <c r="C127" s="84" t="s">
        <v>58</v>
      </c>
      <c r="D127" s="447">
        <v>27.025510000000001</v>
      </c>
      <c r="E127" s="453">
        <v>33.296340030000003</v>
      </c>
      <c r="F127" s="632">
        <v>28.603568920000001</v>
      </c>
      <c r="G127" s="504">
        <f t="shared" si="155"/>
        <v>0.85906045211660453</v>
      </c>
      <c r="H127" s="447">
        <v>27.025510000000001</v>
      </c>
      <c r="I127" s="453">
        <v>33.403759489999999</v>
      </c>
      <c r="J127" s="632">
        <v>31.789392769999999</v>
      </c>
      <c r="K127" s="504">
        <f t="shared" si="156"/>
        <v>0.95167110694581281</v>
      </c>
      <c r="L127" s="447">
        <v>24.470700000000001</v>
      </c>
      <c r="M127" s="453">
        <v>27.732390859999999</v>
      </c>
      <c r="N127" s="632">
        <v>27.135359539999993</v>
      </c>
      <c r="O127" s="504">
        <f t="shared" si="165"/>
        <v>0.97847169676015422</v>
      </c>
      <c r="P127" s="447">
        <v>23.751439999999999</v>
      </c>
      <c r="Q127" s="453">
        <v>27.975292869999997</v>
      </c>
      <c r="R127" s="632">
        <v>24.589145669999994</v>
      </c>
      <c r="S127" s="504">
        <f t="shared" si="166"/>
        <v>0.87895936547526821</v>
      </c>
      <c r="T127" s="447">
        <v>18.59047</v>
      </c>
      <c r="U127" s="453">
        <v>25.726680309999995</v>
      </c>
      <c r="V127" s="453">
        <v>21.243537129999993</v>
      </c>
      <c r="W127" s="85">
        <f t="shared" si="167"/>
        <v>0.8257395386431805</v>
      </c>
      <c r="X127" s="447">
        <v>18.59047</v>
      </c>
      <c r="Y127" s="453">
        <v>25.632081490000001</v>
      </c>
      <c r="Z127" s="453">
        <v>24.70941925</v>
      </c>
      <c r="AA127" s="85">
        <f t="shared" si="168"/>
        <v>0.96400361631340925</v>
      </c>
      <c r="AB127" s="447">
        <v>18.990469999999998</v>
      </c>
      <c r="AC127" s="453">
        <v>25.327591370000004</v>
      </c>
      <c r="AD127" s="453">
        <v>20.73529027</v>
      </c>
      <c r="AE127" s="85">
        <f>AD127/AC127</f>
        <v>0.81868386010682848</v>
      </c>
      <c r="AF127" s="447">
        <v>16.96199</v>
      </c>
      <c r="AG127" s="453">
        <v>23.233219100000007</v>
      </c>
      <c r="AH127" s="453">
        <v>20.650693960000002</v>
      </c>
      <c r="AI127" s="85">
        <f>AH127/AG127</f>
        <v>0.8888434216160771</v>
      </c>
      <c r="AJ127" s="802">
        <f t="shared" si="136"/>
        <v>0</v>
      </c>
      <c r="AK127" s="254">
        <f t="shared" si="137"/>
        <v>-3.215789529084398E-3</v>
      </c>
      <c r="AL127" s="254">
        <f t="shared" si="138"/>
        <v>-0.10021656824494288</v>
      </c>
      <c r="AM127" s="403">
        <f t="shared" si="139"/>
        <v>0.10440281642944418</v>
      </c>
      <c r="AN127" s="254">
        <f t="shared" si="140"/>
        <v>0.20450341474813616</v>
      </c>
      <c r="AO127" s="254">
        <f t="shared" si="141"/>
        <v>0.17151175841762986</v>
      </c>
      <c r="AP127" s="403">
        <f t="shared" si="169"/>
        <v>3.0282795485242243E-2</v>
      </c>
      <c r="AQ127" s="254">
        <f t="shared" si="170"/>
        <v>-8.6827334079665752E-3</v>
      </c>
      <c r="AR127" s="254">
        <f t="shared" si="171"/>
        <v>0.10355031867197034</v>
      </c>
      <c r="AS127" s="254">
        <f t="shared" si="144"/>
        <v>0.27761374510703596</v>
      </c>
      <c r="AT127" s="254">
        <f t="shared" si="145"/>
        <v>8.7403914259624196E-2</v>
      </c>
      <c r="AU127" s="254">
        <f t="shared" si="146"/>
        <v>0.15748829959561456</v>
      </c>
      <c r="AV127" s="254">
        <f t="shared" si="172"/>
        <v>0</v>
      </c>
      <c r="AW127" s="403">
        <f t="shared" si="173"/>
        <v>3.6906413564930709E-3</v>
      </c>
      <c r="AX127" s="95">
        <f t="shared" si="174"/>
        <v>-0.14026562441365378</v>
      </c>
      <c r="AY127" s="254">
        <f t="shared" si="175"/>
        <v>-2.10631964348433E-2</v>
      </c>
      <c r="AZ127" s="403">
        <f t="shared" si="175"/>
        <v>1.2022071722171698E-2</v>
      </c>
      <c r="BA127" s="95">
        <f t="shared" si="175"/>
        <v>0.19166015658578961</v>
      </c>
      <c r="BB127" s="254">
        <f t="shared" si="176"/>
        <v>0.11958974153386473</v>
      </c>
      <c r="BC127" s="403">
        <f t="shared" si="177"/>
        <v>9.0145591146256476E-2</v>
      </c>
      <c r="BD127" s="85">
        <f t="shared" si="177"/>
        <v>4.0965359403349775E-3</v>
      </c>
    </row>
    <row r="128" spans="1:56" x14ac:dyDescent="0.35">
      <c r="B128" s="81"/>
      <c r="C128" s="84" t="s">
        <v>59</v>
      </c>
      <c r="D128" s="447">
        <v>1.1393599999999999</v>
      </c>
      <c r="E128" s="453">
        <v>0.59176001</v>
      </c>
      <c r="F128" s="632">
        <v>0.56112415999999998</v>
      </c>
      <c r="G128" s="504">
        <f t="shared" si="155"/>
        <v>0.94822926611752623</v>
      </c>
      <c r="H128" s="447">
        <v>1.1393599999999999</v>
      </c>
      <c r="I128" s="453">
        <v>0.64669261</v>
      </c>
      <c r="J128" s="632">
        <v>0.60725461000000003</v>
      </c>
      <c r="K128" s="504">
        <f t="shared" si="156"/>
        <v>0.93901584865798915</v>
      </c>
      <c r="L128" s="447">
        <v>1.0993599999999999</v>
      </c>
      <c r="M128" s="453">
        <v>1.0748578999999998</v>
      </c>
      <c r="N128" s="632">
        <v>1.0477294800000001</v>
      </c>
      <c r="O128" s="504">
        <f t="shared" si="165"/>
        <v>0.97476092421147043</v>
      </c>
      <c r="P128" s="447">
        <v>0.15371000000000001</v>
      </c>
      <c r="Q128" s="453">
        <v>1.5794935000000001</v>
      </c>
      <c r="R128" s="632">
        <v>1.5327877599999999</v>
      </c>
      <c r="S128" s="504">
        <f t="shared" si="166"/>
        <v>0.97042992579583254</v>
      </c>
      <c r="T128" s="447">
        <v>0.15371000000000001</v>
      </c>
      <c r="U128" s="453">
        <v>0.2966453</v>
      </c>
      <c r="V128" s="453">
        <v>0.28412812999999998</v>
      </c>
      <c r="W128" s="85">
        <f t="shared" si="167"/>
        <v>0.95780425309283501</v>
      </c>
      <c r="X128" s="447">
        <v>0.15371000000000001</v>
      </c>
      <c r="Y128" s="453">
        <v>0.55371000000000004</v>
      </c>
      <c r="Z128" s="453">
        <v>0.55020996999999994</v>
      </c>
      <c r="AA128" s="85">
        <f t="shared" si="168"/>
        <v>0.99367894746347352</v>
      </c>
      <c r="AB128" s="447">
        <v>0.15371000000000001</v>
      </c>
      <c r="AC128" s="453">
        <v>0.17565210999999997</v>
      </c>
      <c r="AD128" s="453">
        <v>0.17461703000000003</v>
      </c>
      <c r="AE128" s="85">
        <f t="shared" ref="AE128:AE135" si="178">AD128/AC128</f>
        <v>0.99410721567762583</v>
      </c>
      <c r="AF128" s="447">
        <v>0.15371000000000001</v>
      </c>
      <c r="AG128" s="453">
        <v>0.15371000000000001</v>
      </c>
      <c r="AH128" s="453">
        <v>8.2511569999999992E-2</v>
      </c>
      <c r="AI128" s="85">
        <f t="shared" ref="AI128:AI135" si="179">AH128/AG128</f>
        <v>0.53680027324181889</v>
      </c>
      <c r="AJ128" s="802">
        <f t="shared" si="136"/>
        <v>0</v>
      </c>
      <c r="AK128" s="254">
        <f t="shared" si="137"/>
        <v>-8.4943911760488489E-2</v>
      </c>
      <c r="AL128" s="254">
        <f t="shared" si="138"/>
        <v>-7.5965582212706537E-2</v>
      </c>
      <c r="AM128" s="403">
        <f t="shared" si="139"/>
        <v>3.6384805705137573E-2</v>
      </c>
      <c r="AN128" s="254">
        <f t="shared" si="140"/>
        <v>-0.39834594879937141</v>
      </c>
      <c r="AO128" s="254">
        <f t="shared" si="141"/>
        <v>-0.42040896854405591</v>
      </c>
      <c r="AP128" s="403">
        <f t="shared" si="169"/>
        <v>6.1521696701580888</v>
      </c>
      <c r="AQ128" s="254">
        <f t="shared" si="170"/>
        <v>-0.31949203969500367</v>
      </c>
      <c r="AR128" s="254">
        <f t="shared" si="171"/>
        <v>-0.31645495394613526</v>
      </c>
      <c r="AS128" s="254">
        <f t="shared" si="144"/>
        <v>0</v>
      </c>
      <c r="AT128" s="254">
        <f t="shared" si="145"/>
        <v>4.3245188782697728</v>
      </c>
      <c r="AU128" s="254">
        <f t="shared" si="146"/>
        <v>4.3947061137522709</v>
      </c>
      <c r="AV128" s="254">
        <f t="shared" si="172"/>
        <v>0</v>
      </c>
      <c r="AW128" s="403">
        <f t="shared" si="173"/>
        <v>-0.46425872749273089</v>
      </c>
      <c r="AX128" s="95">
        <f t="shared" si="174"/>
        <v>-0.48360054253469814</v>
      </c>
      <c r="AY128" s="254">
        <f t="shared" si="175"/>
        <v>0</v>
      </c>
      <c r="AZ128" s="403">
        <f t="shared" si="175"/>
        <v>2.152310552944682</v>
      </c>
      <c r="BA128" s="95">
        <f t="shared" si="175"/>
        <v>2.1509525159143972</v>
      </c>
      <c r="BB128" s="254">
        <f t="shared" si="176"/>
        <v>0</v>
      </c>
      <c r="BC128" s="403">
        <f t="shared" si="177"/>
        <v>0.14275004879318168</v>
      </c>
      <c r="BD128" s="85">
        <f t="shared" si="177"/>
        <v>1.1162732693124133</v>
      </c>
    </row>
    <row r="129" spans="1:56" x14ac:dyDescent="0.35">
      <c r="B129" s="81"/>
      <c r="C129" s="84" t="s">
        <v>60</v>
      </c>
      <c r="D129" s="447">
        <v>0.55420000000000003</v>
      </c>
      <c r="E129" s="453">
        <v>0.55420000000000003</v>
      </c>
      <c r="F129" s="632">
        <v>0.37111321000000003</v>
      </c>
      <c r="G129" s="504">
        <f t="shared" si="155"/>
        <v>0.66963769397329487</v>
      </c>
      <c r="H129" s="447">
        <v>0.55420000000000003</v>
      </c>
      <c r="I129" s="453">
        <v>0.55420000000000003</v>
      </c>
      <c r="J129" s="632">
        <v>0.39887433999999999</v>
      </c>
      <c r="K129" s="504">
        <f t="shared" si="156"/>
        <v>0.71972995308552867</v>
      </c>
      <c r="L129" s="447">
        <v>0.87534999999999996</v>
      </c>
      <c r="M129" s="453">
        <v>0.64534999999999998</v>
      </c>
      <c r="N129" s="632">
        <v>0.50151798000000003</v>
      </c>
      <c r="O129" s="504">
        <f t="shared" si="165"/>
        <v>0.77712555977376629</v>
      </c>
      <c r="P129" s="447">
        <v>1.4113899999999999</v>
      </c>
      <c r="Q129" s="453">
        <v>1.4113899999999999</v>
      </c>
      <c r="R129" s="632">
        <v>0.65016514999999997</v>
      </c>
      <c r="S129" s="504">
        <f t="shared" si="166"/>
        <v>0.46065591367375425</v>
      </c>
      <c r="T129" s="447">
        <v>0.57249000000000005</v>
      </c>
      <c r="U129" s="453">
        <v>0.72292562999999999</v>
      </c>
      <c r="V129" s="453">
        <v>0.44948588</v>
      </c>
      <c r="W129" s="85">
        <f t="shared" si="167"/>
        <v>0.62175950242627309</v>
      </c>
      <c r="X129" s="447">
        <v>0.57249000000000005</v>
      </c>
      <c r="Y129" s="453">
        <v>0.72083125000000003</v>
      </c>
      <c r="Z129" s="453">
        <v>0.29629457999999997</v>
      </c>
      <c r="AA129" s="85">
        <f t="shared" si="168"/>
        <v>0.41104569203957231</v>
      </c>
      <c r="AB129" s="447">
        <v>0.57699</v>
      </c>
      <c r="AC129" s="453">
        <v>0.72457857999999997</v>
      </c>
      <c r="AD129" s="453">
        <v>0.38428695999999996</v>
      </c>
      <c r="AE129" s="85">
        <f t="shared" si="178"/>
        <v>0.53035926068915806</v>
      </c>
      <c r="AF129" s="447">
        <v>0.65668000000000004</v>
      </c>
      <c r="AG129" s="453">
        <v>0.71563532000000007</v>
      </c>
      <c r="AH129" s="453">
        <v>0.40627322999999999</v>
      </c>
      <c r="AI129" s="85">
        <f t="shared" si="179"/>
        <v>0.56770986373338861</v>
      </c>
      <c r="AJ129" s="802">
        <f t="shared" si="136"/>
        <v>0</v>
      </c>
      <c r="AK129" s="254">
        <f t="shared" si="137"/>
        <v>0</v>
      </c>
      <c r="AL129" s="254">
        <f t="shared" si="138"/>
        <v>-6.959868614260814E-2</v>
      </c>
      <c r="AM129" s="403">
        <f t="shared" si="139"/>
        <v>-0.36688181870109093</v>
      </c>
      <c r="AN129" s="254">
        <f t="shared" si="140"/>
        <v>-0.14124118695281623</v>
      </c>
      <c r="AO129" s="254">
        <f t="shared" si="141"/>
        <v>-0.20466592244609064</v>
      </c>
      <c r="AP129" s="403">
        <f t="shared" si="169"/>
        <v>-0.37979580413634784</v>
      </c>
      <c r="AQ129" s="254">
        <f t="shared" si="170"/>
        <v>-0.54275572308150122</v>
      </c>
      <c r="AR129" s="254">
        <f t="shared" si="171"/>
        <v>-0.22862986427371559</v>
      </c>
      <c r="AS129" s="254">
        <f t="shared" si="144"/>
        <v>1.4653531066044818</v>
      </c>
      <c r="AT129" s="254">
        <f t="shared" si="145"/>
        <v>0.95233083657581752</v>
      </c>
      <c r="AU129" s="254">
        <f t="shared" si="146"/>
        <v>0.44646401350805492</v>
      </c>
      <c r="AV129" s="254">
        <f t="shared" si="172"/>
        <v>0</v>
      </c>
      <c r="AW129" s="403">
        <f t="shared" si="173"/>
        <v>2.9055066633139879E-3</v>
      </c>
      <c r="AX129" s="95">
        <f t="shared" si="174"/>
        <v>0.51702363235939064</v>
      </c>
      <c r="AY129" s="254">
        <f t="shared" si="175"/>
        <v>-7.7990953049445373E-3</v>
      </c>
      <c r="AZ129" s="403">
        <f t="shared" si="175"/>
        <v>-5.1717372048176438E-3</v>
      </c>
      <c r="BA129" s="95">
        <f t="shared" si="175"/>
        <v>-0.22897571127576119</v>
      </c>
      <c r="BB129" s="254">
        <f t="shared" si="176"/>
        <v>-0.12135286593165626</v>
      </c>
      <c r="BC129" s="403">
        <f t="shared" si="177"/>
        <v>1.2496951659680375E-2</v>
      </c>
      <c r="BD129" s="85">
        <f t="shared" si="177"/>
        <v>-5.411695474004042E-2</v>
      </c>
    </row>
    <row r="130" spans="1:56" x14ac:dyDescent="0.35">
      <c r="B130" s="81"/>
      <c r="C130" s="84" t="s">
        <v>61</v>
      </c>
      <c r="D130" s="447">
        <v>24.57225</v>
      </c>
      <c r="E130" s="453">
        <v>35.280683379999999</v>
      </c>
      <c r="F130" s="632">
        <v>28.326690579999998</v>
      </c>
      <c r="G130" s="504">
        <f t="shared" si="155"/>
        <v>0.80289517850036607</v>
      </c>
      <c r="H130" s="447">
        <v>24.57225</v>
      </c>
      <c r="I130" s="453">
        <v>27.120316120000002</v>
      </c>
      <c r="J130" s="632">
        <v>21.152439889999997</v>
      </c>
      <c r="K130" s="504">
        <f t="shared" si="156"/>
        <v>0.77994813174028721</v>
      </c>
      <c r="L130" s="447">
        <v>25.91215</v>
      </c>
      <c r="M130" s="453">
        <v>28.44195071</v>
      </c>
      <c r="N130" s="632">
        <v>21.463809380000004</v>
      </c>
      <c r="O130" s="504">
        <f t="shared" si="165"/>
        <v>0.75465320922778589</v>
      </c>
      <c r="P130" s="447">
        <v>24.686319999999998</v>
      </c>
      <c r="Q130" s="453">
        <v>25.733453740000002</v>
      </c>
      <c r="R130" s="632">
        <v>20.363740379999999</v>
      </c>
      <c r="S130" s="504">
        <f t="shared" si="166"/>
        <v>0.79133335873787758</v>
      </c>
      <c r="T130" s="447">
        <v>19.733789999999999</v>
      </c>
      <c r="U130" s="453">
        <v>27.341741279999997</v>
      </c>
      <c r="V130" s="453">
        <v>18.009467339999997</v>
      </c>
      <c r="W130" s="85">
        <f t="shared" si="167"/>
        <v>0.65868033625106404</v>
      </c>
      <c r="X130" s="447">
        <v>19.733789999999999</v>
      </c>
      <c r="Y130" s="453">
        <v>26.396018259999998</v>
      </c>
      <c r="Z130" s="453">
        <v>17.477375089999999</v>
      </c>
      <c r="AA130" s="85">
        <f t="shared" si="168"/>
        <v>0.66212164720634648</v>
      </c>
      <c r="AB130" s="447">
        <v>19.733789999999999</v>
      </c>
      <c r="AC130" s="453">
        <v>18.455645329999999</v>
      </c>
      <c r="AD130" s="453">
        <v>16.497767929999998</v>
      </c>
      <c r="AE130" s="85">
        <f t="shared" si="178"/>
        <v>0.89391444379257579</v>
      </c>
      <c r="AF130" s="447">
        <v>20.175439999999998</v>
      </c>
      <c r="AG130" s="453">
        <v>20.175439999999998</v>
      </c>
      <c r="AH130" s="453">
        <v>18.467383689999998</v>
      </c>
      <c r="AI130" s="85">
        <f t="shared" si="179"/>
        <v>0.91533982356766441</v>
      </c>
      <c r="AJ130" s="802">
        <f t="shared" si="136"/>
        <v>0</v>
      </c>
      <c r="AK130" s="254">
        <f t="shared" si="137"/>
        <v>0.30089499045264068</v>
      </c>
      <c r="AL130" s="254">
        <f t="shared" si="138"/>
        <v>0.33916894350290488</v>
      </c>
      <c r="AM130" s="403">
        <f t="shared" si="139"/>
        <v>-5.170933326644065E-2</v>
      </c>
      <c r="AN130" s="254">
        <f t="shared" si="140"/>
        <v>-4.6467789902164505E-2</v>
      </c>
      <c r="AO130" s="254">
        <f t="shared" si="141"/>
        <v>-1.4506720800928378E-2</v>
      </c>
      <c r="AP130" s="403">
        <f t="shared" si="169"/>
        <v>4.9656246860609522E-2</v>
      </c>
      <c r="AQ130" s="254">
        <f t="shared" si="170"/>
        <v>0.10525198045180852</v>
      </c>
      <c r="AR130" s="254">
        <f t="shared" si="171"/>
        <v>5.4020969599495788E-2</v>
      </c>
      <c r="AS130" s="254">
        <f t="shared" si="144"/>
        <v>0.25096699620295948</v>
      </c>
      <c r="AT130" s="254">
        <f t="shared" si="145"/>
        <v>-5.8821694036598531E-2</v>
      </c>
      <c r="AU130" s="254">
        <f t="shared" si="146"/>
        <v>0.13072419053566539</v>
      </c>
      <c r="AV130" s="254">
        <f t="shared" si="172"/>
        <v>0</v>
      </c>
      <c r="AW130" s="403">
        <f t="shared" si="173"/>
        <v>3.5828245407494998E-2</v>
      </c>
      <c r="AX130" s="95">
        <f t="shared" si="174"/>
        <v>3.0444631831724227E-2</v>
      </c>
      <c r="AY130" s="254">
        <f t="shared" si="175"/>
        <v>0</v>
      </c>
      <c r="AZ130" s="403">
        <f t="shared" si="175"/>
        <v>0.43024087145263745</v>
      </c>
      <c r="BA130" s="95">
        <f t="shared" si="175"/>
        <v>5.9378163407102828E-2</v>
      </c>
      <c r="BB130" s="254">
        <f t="shared" si="176"/>
        <v>-2.1890476738053756E-2</v>
      </c>
      <c r="BC130" s="403">
        <f t="shared" si="177"/>
        <v>-8.5241990757078862E-2</v>
      </c>
      <c r="BD130" s="85">
        <f t="shared" si="177"/>
        <v>-0.10665375199122211</v>
      </c>
    </row>
    <row r="131" spans="1:56" x14ac:dyDescent="0.35">
      <c r="B131" s="81"/>
      <c r="C131" s="84" t="s">
        <v>62</v>
      </c>
      <c r="D131" s="629">
        <v>2.1970000000000001</v>
      </c>
      <c r="E131" s="630">
        <v>2.1970000000000001</v>
      </c>
      <c r="F131" s="636">
        <v>0.16500000000000001</v>
      </c>
      <c r="G131" s="638">
        <f t="shared" si="155"/>
        <v>7.5102412380518888E-2</v>
      </c>
      <c r="H131" s="629">
        <v>2.1970000000000001</v>
      </c>
      <c r="I131" s="630">
        <v>2.1970000000000001</v>
      </c>
      <c r="J131" s="636">
        <v>2.0345</v>
      </c>
      <c r="K131" s="638">
        <f t="shared" si="156"/>
        <v>0.92603550295857984</v>
      </c>
      <c r="L131" s="629">
        <v>1.097</v>
      </c>
      <c r="M131" s="630">
        <v>0.89700000000000002</v>
      </c>
      <c r="N131" s="636">
        <v>0.72399999999999998</v>
      </c>
      <c r="O131" s="638">
        <f t="shared" si="165"/>
        <v>0.80713489409141581</v>
      </c>
      <c r="P131" s="629">
        <v>3.5815000000000001</v>
      </c>
      <c r="Q131" s="630">
        <v>2.1557165</v>
      </c>
      <c r="R131" s="636">
        <v>0.88088880000000003</v>
      </c>
      <c r="S131" s="638">
        <f t="shared" si="166"/>
        <v>0.40862924229600694</v>
      </c>
      <c r="T131" s="323">
        <v>2.6960999999999999</v>
      </c>
      <c r="U131" s="322">
        <v>2.6960999999999999</v>
      </c>
      <c r="V131" s="322">
        <v>0.73482775</v>
      </c>
      <c r="W131" s="395">
        <f t="shared" si="167"/>
        <v>0.27255211231037424</v>
      </c>
      <c r="X131" s="323">
        <v>2.6960999999999999</v>
      </c>
      <c r="Y131" s="322">
        <v>2.6960999999999999</v>
      </c>
      <c r="Z131" s="322">
        <v>0.99499493999999999</v>
      </c>
      <c r="AA131" s="395">
        <f t="shared" si="168"/>
        <v>0.36904971625681543</v>
      </c>
      <c r="AB131" s="323">
        <v>3.5061</v>
      </c>
      <c r="AC131" s="322">
        <v>4.9364460899999996</v>
      </c>
      <c r="AD131" s="322">
        <v>3.1848583700000002</v>
      </c>
      <c r="AE131" s="395">
        <f t="shared" si="178"/>
        <v>0.64517231869537151</v>
      </c>
      <c r="AF131" s="323">
        <v>3.0358000000000001</v>
      </c>
      <c r="AG131" s="322">
        <v>7.0981616799999996</v>
      </c>
      <c r="AH131" s="322">
        <v>2.73755653</v>
      </c>
      <c r="AI131" s="395">
        <f t="shared" si="179"/>
        <v>0.38567119958868001</v>
      </c>
      <c r="AJ131" s="802">
        <f t="shared" si="136"/>
        <v>0</v>
      </c>
      <c r="AK131" s="254">
        <f t="shared" si="137"/>
        <v>0</v>
      </c>
      <c r="AL131" s="254">
        <f t="shared" si="138"/>
        <v>-0.91889899238142048</v>
      </c>
      <c r="AM131" s="403">
        <f t="shared" si="139"/>
        <v>1.0027347310847767</v>
      </c>
      <c r="AN131" s="254">
        <f t="shared" si="140"/>
        <v>1.4492753623188406</v>
      </c>
      <c r="AO131" s="254">
        <f t="shared" si="141"/>
        <v>1.8100828729281768</v>
      </c>
      <c r="AP131" s="403">
        <f t="shared" si="169"/>
        <v>-0.69370375540974449</v>
      </c>
      <c r="AQ131" s="254">
        <f t="shared" si="170"/>
        <v>-0.58389704768692918</v>
      </c>
      <c r="AR131" s="254">
        <f t="shared" si="171"/>
        <v>-0.17810284340089241</v>
      </c>
      <c r="AS131" s="254">
        <f t="shared" si="144"/>
        <v>0.32840028188865406</v>
      </c>
      <c r="AT131" s="254">
        <f t="shared" si="145"/>
        <v>-0.2004315492748785</v>
      </c>
      <c r="AU131" s="254">
        <f t="shared" si="146"/>
        <v>0.19876909928891504</v>
      </c>
      <c r="AV131" s="254">
        <v>0</v>
      </c>
      <c r="AW131" s="254">
        <f t="shared" si="173"/>
        <v>0</v>
      </c>
      <c r="AX131" s="403">
        <f t="shared" si="174"/>
        <v>-0.26147589253066955</v>
      </c>
      <c r="AY131" s="254">
        <f t="shared" si="175"/>
        <v>-0.23102592624283394</v>
      </c>
      <c r="AZ131" s="403">
        <f t="shared" si="175"/>
        <v>-0.45383785200012178</v>
      </c>
      <c r="BA131" s="95">
        <f t="shared" si="175"/>
        <v>-0.68758581248936346</v>
      </c>
      <c r="BB131" s="394">
        <f t="shared" si="176"/>
        <v>0.15491797878648131</v>
      </c>
      <c r="BC131" s="463">
        <f t="shared" si="177"/>
        <v>-0.30454583700043308</v>
      </c>
      <c r="BD131" s="395">
        <f t="shared" si="177"/>
        <v>0.16339455828515811</v>
      </c>
    </row>
    <row r="132" spans="1:56" x14ac:dyDescent="0.35">
      <c r="B132" s="81"/>
      <c r="C132" s="111" t="s">
        <v>69</v>
      </c>
      <c r="D132" s="448">
        <f>SUM(D126:D131)</f>
        <v>115.16622999999998</v>
      </c>
      <c r="E132" s="454">
        <f>SUM(E126:E131)</f>
        <v>134.83223871000001</v>
      </c>
      <c r="F132" s="633">
        <f>SUM(F126:F131)</f>
        <v>119.68093386000002</v>
      </c>
      <c r="G132" s="637">
        <f t="shared" si="155"/>
        <v>0.88762847079482432</v>
      </c>
      <c r="H132" s="448">
        <f>SUM(H126:H131)</f>
        <v>115.16622999999998</v>
      </c>
      <c r="I132" s="454">
        <f>SUM(I126:I131)</f>
        <v>123.81387821999999</v>
      </c>
      <c r="J132" s="633">
        <f>SUM(J126:J131)</f>
        <v>113.52955322999999</v>
      </c>
      <c r="K132" s="637">
        <f t="shared" si="156"/>
        <v>0.9169372194954899</v>
      </c>
      <c r="L132" s="448">
        <f>SUM(L126:L131)</f>
        <v>113.13246999999998</v>
      </c>
      <c r="M132" s="454">
        <f>SUM(M126:M131)</f>
        <v>118.47062747</v>
      </c>
      <c r="N132" s="633">
        <f>SUM(N126:N131)</f>
        <v>106.990286</v>
      </c>
      <c r="O132" s="637">
        <f t="shared" si="165"/>
        <v>0.9030954615910417</v>
      </c>
      <c r="P132" s="448">
        <f>SUM(P126:P131)</f>
        <v>112.38033</v>
      </c>
      <c r="Q132" s="454">
        <f>SUM(Q126:Q131)</f>
        <v>123.20560660999999</v>
      </c>
      <c r="R132" s="633">
        <f>SUM(R126:R131)</f>
        <v>107.37179835999999</v>
      </c>
      <c r="S132" s="637">
        <f t="shared" si="166"/>
        <v>0.87148467764035298</v>
      </c>
      <c r="T132" s="448">
        <f>SUM(T126:T131)</f>
        <v>88.63673</v>
      </c>
      <c r="U132" s="454">
        <f>SUM(U126:U131)</f>
        <v>105.07258453999999</v>
      </c>
      <c r="V132" s="454">
        <f>SUM(V126:V131)</f>
        <v>86.718004289999968</v>
      </c>
      <c r="W132" s="383">
        <f t="shared" si="167"/>
        <v>0.82531523013015218</v>
      </c>
      <c r="X132" s="448">
        <f>SUM(X126:X131)</f>
        <v>88.63673</v>
      </c>
      <c r="Y132" s="454">
        <f>SUM(Y126:Y131)</f>
        <v>105.26969742</v>
      </c>
      <c r="Z132" s="454">
        <f>SUM(Z126:Z131)</f>
        <v>86.993255459999986</v>
      </c>
      <c r="AA132" s="383">
        <f t="shared" si="168"/>
        <v>0.82638458732258402</v>
      </c>
      <c r="AB132" s="448">
        <f>SUM(AB126:AB131)</f>
        <v>89.851230000000001</v>
      </c>
      <c r="AC132" s="454">
        <f>SUM(AC126:AC131)</f>
        <v>96.51257348</v>
      </c>
      <c r="AD132" s="454">
        <f>SUM(AD126:AD131)</f>
        <v>81.607590469999991</v>
      </c>
      <c r="AE132" s="383">
        <f>AD132/AC132</f>
        <v>0.84556433972731315</v>
      </c>
      <c r="AF132" s="448">
        <f>SUM(AF126:AF131)</f>
        <v>87.126679999999993</v>
      </c>
      <c r="AG132" s="454">
        <f>SUM(AG126:AG131)</f>
        <v>97.534021100000004</v>
      </c>
      <c r="AH132" s="454">
        <f>SUM(AH126:AH131)</f>
        <v>82.371235420000005</v>
      </c>
      <c r="AI132" s="383">
        <f>AH132/AG132</f>
        <v>0.84453849529638636</v>
      </c>
      <c r="AJ132" s="852">
        <f t="shared" si="136"/>
        <v>0</v>
      </c>
      <c r="AK132" s="387">
        <f t="shared" si="137"/>
        <v>8.8991320265583887E-2</v>
      </c>
      <c r="AL132" s="387">
        <f t="shared" si="138"/>
        <v>5.4183077929831423E-2</v>
      </c>
      <c r="AM132" s="459">
        <f t="shared" si="139"/>
        <v>1.7976801885435729E-2</v>
      </c>
      <c r="AN132" s="387">
        <f t="shared" si="140"/>
        <v>4.5101903012652253E-2</v>
      </c>
      <c r="AO132" s="387">
        <f t="shared" si="141"/>
        <v>6.1120195809178351E-2</v>
      </c>
      <c r="AP132" s="459">
        <f t="shared" si="169"/>
        <v>6.6928082521201257E-3</v>
      </c>
      <c r="AQ132" s="387">
        <f t="shared" si="170"/>
        <v>-3.8431523290886324E-2</v>
      </c>
      <c r="AR132" s="387">
        <f t="shared" si="171"/>
        <v>-3.5531896254623555E-3</v>
      </c>
      <c r="AS132" s="459">
        <f t="shared" si="144"/>
        <v>0.26787540560216966</v>
      </c>
      <c r="AT132" s="387">
        <f t="shared" si="145"/>
        <v>0.17257614961490692</v>
      </c>
      <c r="AU132" s="459">
        <f t="shared" si="146"/>
        <v>0.23817192564683762</v>
      </c>
      <c r="AV132" s="459">
        <f t="shared" si="172"/>
        <v>0</v>
      </c>
      <c r="AW132" s="459">
        <f t="shared" si="173"/>
        <v>-1.8724560327515183E-3</v>
      </c>
      <c r="AX132" s="388">
        <f t="shared" si="174"/>
        <v>-3.1640518399335053E-3</v>
      </c>
      <c r="AY132" s="387">
        <f t="shared" ref="AY132:BA135" si="180">(X132-AB132)/AB132</f>
        <v>-1.3516787694503469E-2</v>
      </c>
      <c r="AZ132" s="459">
        <f t="shared" si="180"/>
        <v>9.0735575938348703E-2</v>
      </c>
      <c r="BA132" s="388">
        <f t="shared" si="180"/>
        <v>6.5994657592296335E-2</v>
      </c>
      <c r="BB132" s="387">
        <f t="shared" si="176"/>
        <v>3.1271133021480997E-2</v>
      </c>
      <c r="BC132" s="459">
        <f>(AC132-AG132)/AG132</f>
        <v>-1.0472731550283674E-2</v>
      </c>
      <c r="BD132" s="383">
        <f>(AD132-AH132)/AH132</f>
        <v>-9.27077208574437E-3</v>
      </c>
    </row>
    <row r="133" spans="1:56" x14ac:dyDescent="0.35">
      <c r="B133" s="81"/>
      <c r="C133" s="84" t="s">
        <v>64</v>
      </c>
      <c r="D133" s="447">
        <v>0.128</v>
      </c>
      <c r="E133" s="453">
        <v>0.128</v>
      </c>
      <c r="F133" s="632">
        <v>1.9297999999999999E-2</v>
      </c>
      <c r="G133" s="504">
        <f t="shared" si="155"/>
        <v>0.15076562499999999</v>
      </c>
      <c r="H133" s="447">
        <v>0.128</v>
      </c>
      <c r="I133" s="453">
        <v>0.128</v>
      </c>
      <c r="J133" s="632">
        <v>2.2460999999999998E-2</v>
      </c>
      <c r="K133" s="504">
        <f t="shared" si="156"/>
        <v>0.17547656249999999</v>
      </c>
      <c r="L133" s="447">
        <v>0.128</v>
      </c>
      <c r="M133" s="453">
        <v>0.128</v>
      </c>
      <c r="N133" s="632">
        <v>1.7595679999999999E-2</v>
      </c>
      <c r="O133" s="504">
        <f t="shared" si="165"/>
        <v>0.13746624999999998</v>
      </c>
      <c r="P133" s="447">
        <v>0.128</v>
      </c>
      <c r="Q133" s="453">
        <v>0.128</v>
      </c>
      <c r="R133" s="632">
        <v>1.8E-3</v>
      </c>
      <c r="S133" s="504">
        <f t="shared" si="166"/>
        <v>1.4062499999999999E-2</v>
      </c>
      <c r="T133" s="447">
        <v>0.128</v>
      </c>
      <c r="U133" s="453">
        <v>0.128</v>
      </c>
      <c r="V133" s="453">
        <v>1.9624899999999999E-3</v>
      </c>
      <c r="W133" s="85">
        <f t="shared" si="167"/>
        <v>1.5331953124999999E-2</v>
      </c>
      <c r="X133" s="447">
        <v>0.128</v>
      </c>
      <c r="Y133" s="453">
        <v>0.128</v>
      </c>
      <c r="Z133" s="453">
        <v>2.7085999999999999E-2</v>
      </c>
      <c r="AA133" s="85">
        <f t="shared" si="168"/>
        <v>0.21160937499999999</v>
      </c>
      <c r="AB133" s="447">
        <v>0.128</v>
      </c>
      <c r="AC133" s="453">
        <v>0.128</v>
      </c>
      <c r="AD133" s="453">
        <v>1.3908E-2</v>
      </c>
      <c r="AE133" s="85">
        <f t="shared" si="178"/>
        <v>0.10865625</v>
      </c>
      <c r="AF133" s="447">
        <v>0.128</v>
      </c>
      <c r="AG133" s="453">
        <v>0.128</v>
      </c>
      <c r="AH133" s="453">
        <v>4.2801440000000003E-2</v>
      </c>
      <c r="AI133" s="85">
        <f t="shared" si="179"/>
        <v>0.33438625</v>
      </c>
      <c r="AJ133" s="802">
        <f t="shared" si="136"/>
        <v>0</v>
      </c>
      <c r="AK133" s="254">
        <f t="shared" si="137"/>
        <v>0</v>
      </c>
      <c r="AL133" s="254">
        <f t="shared" si="138"/>
        <v>-0.14082186901740792</v>
      </c>
      <c r="AM133" s="403">
        <f t="shared" si="139"/>
        <v>0</v>
      </c>
      <c r="AN133" s="254">
        <f t="shared" si="140"/>
        <v>0</v>
      </c>
      <c r="AO133" s="254">
        <f t="shared" si="141"/>
        <v>0.27650650614241673</v>
      </c>
      <c r="AP133" s="403">
        <f t="shared" si="169"/>
        <v>0</v>
      </c>
      <c r="AQ133" s="254">
        <f t="shared" si="170"/>
        <v>0</v>
      </c>
      <c r="AR133" s="254">
        <f t="shared" si="171"/>
        <v>8.7753777777777771</v>
      </c>
      <c r="AS133" s="254">
        <f t="shared" si="144"/>
        <v>0</v>
      </c>
      <c r="AT133" s="254">
        <f t="shared" si="145"/>
        <v>0</v>
      </c>
      <c r="AU133" s="254">
        <f t="shared" si="146"/>
        <v>-8.2797874129294902E-2</v>
      </c>
      <c r="AV133" s="254">
        <f t="shared" si="172"/>
        <v>0</v>
      </c>
      <c r="AW133" s="403">
        <f t="shared" si="173"/>
        <v>0</v>
      </c>
      <c r="AX133" s="95">
        <f t="shared" si="174"/>
        <v>-0.9275459647050136</v>
      </c>
      <c r="AY133" s="254">
        <f t="shared" si="180"/>
        <v>0</v>
      </c>
      <c r="AZ133" s="403">
        <f t="shared" si="180"/>
        <v>0</v>
      </c>
      <c r="BA133" s="95">
        <f t="shared" si="180"/>
        <v>0.947512223180903</v>
      </c>
      <c r="BB133" s="254">
        <f t="shared" si="176"/>
        <v>0</v>
      </c>
      <c r="BC133" s="403">
        <f t="shared" ref="BC133:BD135" si="181">(AC133-AG133)/AG133</f>
        <v>0</v>
      </c>
      <c r="BD133" s="85">
        <f t="shared" si="181"/>
        <v>-0.67505766161138503</v>
      </c>
    </row>
    <row r="134" spans="1:56" x14ac:dyDescent="0.35">
      <c r="B134" s="81"/>
      <c r="C134" s="84" t="s">
        <v>65</v>
      </c>
      <c r="D134" s="323">
        <v>0</v>
      </c>
      <c r="E134" s="322">
        <v>0</v>
      </c>
      <c r="F134" s="7">
        <v>0</v>
      </c>
      <c r="G134" s="505">
        <v>0</v>
      </c>
      <c r="H134" s="323">
        <v>0</v>
      </c>
      <c r="I134" s="322">
        <v>0</v>
      </c>
      <c r="J134" s="7">
        <v>0</v>
      </c>
      <c r="K134" s="505">
        <v>0</v>
      </c>
      <c r="L134" s="323">
        <v>0</v>
      </c>
      <c r="M134" s="322">
        <v>0</v>
      </c>
      <c r="N134" s="7">
        <v>0</v>
      </c>
      <c r="O134" s="505">
        <v>0</v>
      </c>
      <c r="P134" s="629">
        <v>0</v>
      </c>
      <c r="Q134" s="630">
        <v>0</v>
      </c>
      <c r="R134" s="636">
        <v>0</v>
      </c>
      <c r="S134" s="505">
        <v>0</v>
      </c>
      <c r="T134" s="447">
        <v>0.45</v>
      </c>
      <c r="U134" s="453">
        <v>0.45</v>
      </c>
      <c r="V134" s="453">
        <v>0.33370559000000005</v>
      </c>
      <c r="W134" s="85">
        <f t="shared" si="167"/>
        <v>0.74156797777777783</v>
      </c>
      <c r="X134" s="447">
        <v>0.45</v>
      </c>
      <c r="Y134" s="453">
        <v>0.74277671999999995</v>
      </c>
      <c r="Z134" s="453">
        <v>0.51928885000000002</v>
      </c>
      <c r="AA134" s="85">
        <f t="shared" si="168"/>
        <v>0.69911837032264568</v>
      </c>
      <c r="AB134" s="447">
        <v>0.45</v>
      </c>
      <c r="AC134" s="453">
        <v>0.63404638000000002</v>
      </c>
      <c r="AD134" s="453">
        <v>0.63404638000000002</v>
      </c>
      <c r="AE134" s="85">
        <f t="shared" si="178"/>
        <v>1</v>
      </c>
      <c r="AF134" s="447">
        <v>0.05</v>
      </c>
      <c r="AG134" s="453">
        <v>0.55000000000000004</v>
      </c>
      <c r="AH134" s="453">
        <v>0.27242501000000002</v>
      </c>
      <c r="AI134" s="85">
        <f t="shared" si="179"/>
        <v>0.49531819999999999</v>
      </c>
      <c r="AJ134" s="322">
        <v>0</v>
      </c>
      <c r="AK134" s="322">
        <v>0</v>
      </c>
      <c r="AL134" s="6">
        <v>0</v>
      </c>
      <c r="AM134" s="322">
        <v>0</v>
      </c>
      <c r="AN134" s="322">
        <v>0</v>
      </c>
      <c r="AO134" s="6">
        <v>0</v>
      </c>
      <c r="AP134" s="322">
        <v>0</v>
      </c>
      <c r="AQ134" s="322">
        <v>0</v>
      </c>
      <c r="AR134" s="6">
        <v>0</v>
      </c>
      <c r="AS134" s="254">
        <f t="shared" si="144"/>
        <v>-1</v>
      </c>
      <c r="AT134" s="254">
        <f t="shared" si="145"/>
        <v>-1</v>
      </c>
      <c r="AU134" s="254">
        <f t="shared" si="146"/>
        <v>-1</v>
      </c>
      <c r="AV134" s="254">
        <f t="shared" si="172"/>
        <v>0</v>
      </c>
      <c r="AW134" s="403">
        <f t="shared" si="173"/>
        <v>-0.39416518062116968</v>
      </c>
      <c r="AX134" s="95">
        <f t="shared" si="174"/>
        <v>-0.35737963563053582</v>
      </c>
      <c r="AY134" s="254">
        <f t="shared" si="180"/>
        <v>0</v>
      </c>
      <c r="AZ134" s="403">
        <f t="shared" si="180"/>
        <v>0.17148641397495232</v>
      </c>
      <c r="BA134" s="95">
        <f t="shared" si="180"/>
        <v>-0.18099232740671115</v>
      </c>
      <c r="BB134" s="254">
        <f t="shared" si="176"/>
        <v>8</v>
      </c>
      <c r="BC134" s="403">
        <f t="shared" si="181"/>
        <v>0.15281159999999994</v>
      </c>
      <c r="BD134" s="85">
        <f t="shared" si="181"/>
        <v>1.3274161942767295</v>
      </c>
    </row>
    <row r="135" spans="1:56" ht="15" thickBot="1" x14ac:dyDescent="0.4">
      <c r="B135" s="82"/>
      <c r="C135" s="112" t="s">
        <v>70</v>
      </c>
      <c r="D135" s="449">
        <f>SUM(D133:D134)</f>
        <v>0.128</v>
      </c>
      <c r="E135" s="455">
        <f>SUM(E133:E134)</f>
        <v>0.128</v>
      </c>
      <c r="F135" s="634">
        <f>SUM(F133:F134)</f>
        <v>1.9297999999999999E-2</v>
      </c>
      <c r="G135" s="565">
        <f>F135/E135</f>
        <v>0.15076562499999999</v>
      </c>
      <c r="H135" s="449">
        <f>SUM(H133:H134)</f>
        <v>0.128</v>
      </c>
      <c r="I135" s="455">
        <f>SUM(I133:I134)</f>
        <v>0.128</v>
      </c>
      <c r="J135" s="634">
        <f>SUM(J133:J134)</f>
        <v>2.2460999999999998E-2</v>
      </c>
      <c r="K135" s="565">
        <f>J135/I135</f>
        <v>0.17547656249999999</v>
      </c>
      <c r="L135" s="449">
        <f>SUM(L133:L134)</f>
        <v>0.128</v>
      </c>
      <c r="M135" s="455">
        <f>SUM(M133:M134)</f>
        <v>0.128</v>
      </c>
      <c r="N135" s="634">
        <f>SUM(N133:N134)</f>
        <v>1.7595679999999999E-2</v>
      </c>
      <c r="O135" s="565">
        <f>N135/M135</f>
        <v>0.13746624999999998</v>
      </c>
      <c r="P135" s="449">
        <f>SUM(P133:P134)</f>
        <v>0.128</v>
      </c>
      <c r="Q135" s="455">
        <f>SUM(Q133:Q134)</f>
        <v>0.128</v>
      </c>
      <c r="R135" s="634">
        <f>SUM(R133:R134)</f>
        <v>1.8E-3</v>
      </c>
      <c r="S135" s="565">
        <f>R135/Q135</f>
        <v>1.4062499999999999E-2</v>
      </c>
      <c r="T135" s="449">
        <f>SUM(T133:T134)</f>
        <v>0.57800000000000007</v>
      </c>
      <c r="U135" s="455">
        <f>SUM(U133:U134)</f>
        <v>0.57800000000000007</v>
      </c>
      <c r="V135" s="455">
        <f>SUM(V133:V134)</f>
        <v>0.33566808000000004</v>
      </c>
      <c r="W135" s="384">
        <f t="shared" si="167"/>
        <v>0.58074062283737027</v>
      </c>
      <c r="X135" s="449">
        <f>SUM(X133:X134)</f>
        <v>0.57800000000000007</v>
      </c>
      <c r="Y135" s="455">
        <f>SUM(Y133:Y134)</f>
        <v>0.87077671999999995</v>
      </c>
      <c r="Z135" s="455">
        <f>SUM(Z133:Z134)</f>
        <v>0.54637485000000008</v>
      </c>
      <c r="AA135" s="384">
        <f t="shared" si="168"/>
        <v>0.62745688699624413</v>
      </c>
      <c r="AB135" s="449">
        <f>SUM(AB133:AB134)</f>
        <v>0.57800000000000007</v>
      </c>
      <c r="AC135" s="455">
        <f>SUM(AC133:AC134)</f>
        <v>0.76204638000000002</v>
      </c>
      <c r="AD135" s="455">
        <f>SUM(AD133:AD134)</f>
        <v>0.64795438000000005</v>
      </c>
      <c r="AE135" s="384">
        <f t="shared" si="178"/>
        <v>0.85028207863148697</v>
      </c>
      <c r="AF135" s="449">
        <f>SUM(AF133:AF134)</f>
        <v>0.17799999999999999</v>
      </c>
      <c r="AG135" s="455">
        <f>SUM(AG133:AG134)</f>
        <v>0.67800000000000005</v>
      </c>
      <c r="AH135" s="455">
        <f>SUM(AH133:AH134)</f>
        <v>0.31522645000000005</v>
      </c>
      <c r="AI135" s="384">
        <f t="shared" si="179"/>
        <v>0.46493576696165195</v>
      </c>
      <c r="AJ135" s="803">
        <f t="shared" si="136"/>
        <v>0</v>
      </c>
      <c r="AK135" s="389">
        <f t="shared" si="137"/>
        <v>0</v>
      </c>
      <c r="AL135" s="389">
        <f t="shared" si="138"/>
        <v>-0.14082186901740792</v>
      </c>
      <c r="AM135" s="460">
        <f t="shared" si="139"/>
        <v>0</v>
      </c>
      <c r="AN135" s="389">
        <f t="shared" si="140"/>
        <v>0</v>
      </c>
      <c r="AO135" s="389">
        <f t="shared" si="141"/>
        <v>0.27650650614241673</v>
      </c>
      <c r="AP135" s="460">
        <f>(L135-P135)/P135</f>
        <v>0</v>
      </c>
      <c r="AQ135" s="389">
        <f t="shared" ref="AQ135:AQ136" si="182">(M135-Q135)/Q135</f>
        <v>0</v>
      </c>
      <c r="AR135" s="389">
        <f t="shared" ref="AR135:AR136" si="183">(N135-R135)/R135</f>
        <v>8.7753777777777771</v>
      </c>
      <c r="AS135" s="389">
        <f t="shared" si="144"/>
        <v>-0.77854671280276821</v>
      </c>
      <c r="AT135" s="389">
        <f t="shared" si="145"/>
        <v>-0.77854671280276821</v>
      </c>
      <c r="AU135" s="389">
        <f t="shared" si="146"/>
        <v>-0.99463755981802016</v>
      </c>
      <c r="AV135" s="389">
        <f t="shared" si="172"/>
        <v>0</v>
      </c>
      <c r="AW135" s="460">
        <f t="shared" si="173"/>
        <v>-0.33622479020798801</v>
      </c>
      <c r="AX135" s="390">
        <f t="shared" si="174"/>
        <v>-0.38564507498835282</v>
      </c>
      <c r="AY135" s="389">
        <f t="shared" si="180"/>
        <v>0</v>
      </c>
      <c r="AZ135" s="460">
        <f t="shared" si="180"/>
        <v>0.14268205040223395</v>
      </c>
      <c r="BA135" s="390">
        <f t="shared" si="180"/>
        <v>-0.15676957072193873</v>
      </c>
      <c r="BB135" s="389">
        <f t="shared" si="176"/>
        <v>2.2471910112359557</v>
      </c>
      <c r="BC135" s="460">
        <f t="shared" si="181"/>
        <v>0.12396221238938049</v>
      </c>
      <c r="BD135" s="384">
        <f t="shared" si="181"/>
        <v>1.0555203410119929</v>
      </c>
    </row>
    <row r="136" spans="1:56" x14ac:dyDescent="0.35">
      <c r="B136" s="109" t="s">
        <v>386</v>
      </c>
      <c r="C136" s="110" t="s">
        <v>290</v>
      </c>
      <c r="D136" s="532">
        <f>SUM(D137:D138)</f>
        <v>26.60859</v>
      </c>
      <c r="E136" s="456">
        <f>SUM(E137:E138)</f>
        <v>22.139980659999999</v>
      </c>
      <c r="F136" s="456">
        <f>SUM(F137:F138)</f>
        <v>4.5643588099999999</v>
      </c>
      <c r="G136" s="376">
        <f>F136/E136</f>
        <v>0.20615911459427624</v>
      </c>
      <c r="H136" s="532">
        <f>SUM(H137:H138)</f>
        <v>26.60859</v>
      </c>
      <c r="I136" s="456">
        <f>SUM(I137:I138)</f>
        <v>49.928518060000002</v>
      </c>
      <c r="J136" s="456">
        <f>SUM(J137:J138)</f>
        <v>20.820949410000001</v>
      </c>
      <c r="K136" s="376">
        <f>J136/I136</f>
        <v>0.41701516926617149</v>
      </c>
      <c r="L136" s="532">
        <f>SUM(L137:L138)</f>
        <v>23</v>
      </c>
      <c r="M136" s="456">
        <f>SUM(M137:M138)</f>
        <v>48.290396229999999</v>
      </c>
      <c r="N136" s="456">
        <f>SUM(N137:N138)</f>
        <v>12.588154759999997</v>
      </c>
      <c r="O136" s="376">
        <f>N136/M136</f>
        <v>0.26067615390945398</v>
      </c>
      <c r="P136" s="532">
        <f>SUM(P138:P138)</f>
        <v>15.9</v>
      </c>
      <c r="Q136" s="635">
        <f>SUM(Q138:Q138)</f>
        <v>16.919560230000002</v>
      </c>
      <c r="R136" s="456">
        <f>SUM(R138:R138)</f>
        <v>5.5090328</v>
      </c>
      <c r="S136" s="376">
        <f>R136/Q136</f>
        <v>0.32560141783306856</v>
      </c>
      <c r="T136" s="586">
        <v>0</v>
      </c>
      <c r="U136" s="587">
        <v>0</v>
      </c>
      <c r="V136" s="585">
        <v>0</v>
      </c>
      <c r="W136" s="555">
        <v>0</v>
      </c>
      <c r="X136" s="586">
        <v>0</v>
      </c>
      <c r="Y136" s="587">
        <v>0</v>
      </c>
      <c r="Z136" s="585">
        <v>0</v>
      </c>
      <c r="AA136" s="555">
        <v>0</v>
      </c>
      <c r="AB136" s="586">
        <v>0</v>
      </c>
      <c r="AC136" s="587">
        <v>0</v>
      </c>
      <c r="AD136" s="585">
        <v>0</v>
      </c>
      <c r="AE136" s="555">
        <v>0</v>
      </c>
      <c r="AF136" s="586">
        <v>0</v>
      </c>
      <c r="AG136" s="585">
        <v>0</v>
      </c>
      <c r="AH136" s="585">
        <v>0</v>
      </c>
      <c r="AI136" s="555">
        <v>0</v>
      </c>
      <c r="AJ136" s="851">
        <f t="shared" si="136"/>
        <v>0</v>
      </c>
      <c r="AK136" s="377">
        <f t="shared" si="137"/>
        <v>-0.55656643697307451</v>
      </c>
      <c r="AL136" s="377">
        <f t="shared" si="138"/>
        <v>-0.78078046682118141</v>
      </c>
      <c r="AM136" s="458">
        <f t="shared" si="139"/>
        <v>0.15689521739130433</v>
      </c>
      <c r="AN136" s="377">
        <f t="shared" si="140"/>
        <v>3.392231080892092E-2</v>
      </c>
      <c r="AO136" s="377">
        <f t="shared" si="141"/>
        <v>0.65401123571823694</v>
      </c>
      <c r="AP136" s="458">
        <f>(L136-P136)/P136</f>
        <v>0.44654088050314461</v>
      </c>
      <c r="AQ136" s="377">
        <f t="shared" si="182"/>
        <v>1.8541165121051135</v>
      </c>
      <c r="AR136" s="377">
        <f t="shared" si="183"/>
        <v>1.2850026886752239</v>
      </c>
      <c r="AS136" s="587">
        <v>0</v>
      </c>
      <c r="AT136" s="587">
        <v>0</v>
      </c>
      <c r="AU136" s="587">
        <v>0</v>
      </c>
      <c r="AV136" s="587">
        <v>0</v>
      </c>
      <c r="AW136" s="587">
        <v>0</v>
      </c>
      <c r="AX136" s="587">
        <v>0</v>
      </c>
      <c r="AY136" s="585">
        <v>0</v>
      </c>
      <c r="AZ136" s="587">
        <v>0</v>
      </c>
      <c r="BA136" s="585">
        <v>0</v>
      </c>
      <c r="BB136" s="587">
        <v>0</v>
      </c>
      <c r="BC136" s="587">
        <v>0</v>
      </c>
      <c r="BD136" s="555">
        <v>0</v>
      </c>
    </row>
    <row r="137" spans="1:56" x14ac:dyDescent="0.35">
      <c r="B137" s="81"/>
      <c r="C137" s="84" t="s">
        <v>58</v>
      </c>
      <c r="D137" s="9">
        <v>0</v>
      </c>
      <c r="E137" s="322">
        <v>0</v>
      </c>
      <c r="F137" s="6">
        <v>0.58138562000000005</v>
      </c>
      <c r="G137" s="505">
        <v>0</v>
      </c>
      <c r="H137" s="9">
        <v>0</v>
      </c>
      <c r="I137" s="322">
        <v>3.0000000000000001E-3</v>
      </c>
      <c r="J137" s="6">
        <v>0.36392894999999997</v>
      </c>
      <c r="K137" s="504">
        <f>J137/I137</f>
        <v>121.30964999999999</v>
      </c>
      <c r="L137" s="9">
        <v>0</v>
      </c>
      <c r="M137" s="322">
        <v>0.81073692999999991</v>
      </c>
      <c r="N137" s="6">
        <v>0.29783736999999999</v>
      </c>
      <c r="O137" s="504">
        <f>N137/M137</f>
        <v>0.36736623062181223</v>
      </c>
      <c r="P137" s="9">
        <v>0</v>
      </c>
      <c r="Q137" s="7">
        <v>0</v>
      </c>
      <c r="R137" s="322">
        <v>0</v>
      </c>
      <c r="S137" s="505">
        <v>0</v>
      </c>
      <c r="T137" s="9">
        <v>0</v>
      </c>
      <c r="U137" s="7">
        <v>0</v>
      </c>
      <c r="V137" s="322">
        <v>0</v>
      </c>
      <c r="W137" s="505">
        <v>0</v>
      </c>
      <c r="X137" s="9">
        <v>0</v>
      </c>
      <c r="Y137" s="7">
        <v>0</v>
      </c>
      <c r="Z137" s="322">
        <v>0</v>
      </c>
      <c r="AA137" s="505">
        <v>0</v>
      </c>
      <c r="AB137" s="9">
        <v>0</v>
      </c>
      <c r="AC137" s="7">
        <v>0</v>
      </c>
      <c r="AD137" s="322">
        <v>0</v>
      </c>
      <c r="AE137" s="505">
        <v>0</v>
      </c>
      <c r="AF137" s="9">
        <v>0</v>
      </c>
      <c r="AG137" s="322">
        <v>0</v>
      </c>
      <c r="AH137" s="322">
        <v>0</v>
      </c>
      <c r="AI137" s="505">
        <v>0</v>
      </c>
      <c r="AJ137" s="322">
        <v>0</v>
      </c>
      <c r="AK137" s="254">
        <f t="shared" si="137"/>
        <v>-1</v>
      </c>
      <c r="AL137" s="254">
        <f t="shared" si="138"/>
        <v>0.59752506636254166</v>
      </c>
      <c r="AM137" s="525">
        <f t="shared" si="138"/>
        <v>-1</v>
      </c>
      <c r="AN137" s="254">
        <f t="shared" si="140"/>
        <v>-0.99629966282651017</v>
      </c>
      <c r="AO137" s="254">
        <f t="shared" si="141"/>
        <v>0.22190492751127902</v>
      </c>
      <c r="AP137" s="536">
        <f t="shared" ref="AP137:AQ137" si="184">(J137-N137)/N137</f>
        <v>0.22190492751127902</v>
      </c>
      <c r="AQ137" s="525">
        <f t="shared" si="184"/>
        <v>329.21448322745556</v>
      </c>
      <c r="AR137" s="7">
        <v>0</v>
      </c>
      <c r="AS137" s="7">
        <v>0</v>
      </c>
      <c r="AT137" s="7">
        <v>0</v>
      </c>
      <c r="AU137" s="7">
        <v>0</v>
      </c>
      <c r="AV137" s="7">
        <v>0</v>
      </c>
      <c r="AW137" s="7">
        <v>0</v>
      </c>
      <c r="AX137" s="7">
        <v>0</v>
      </c>
      <c r="AY137" s="322">
        <v>0</v>
      </c>
      <c r="AZ137" s="7">
        <v>0</v>
      </c>
      <c r="BA137" s="322">
        <v>0</v>
      </c>
      <c r="BB137" s="7">
        <v>0</v>
      </c>
      <c r="BC137" s="7">
        <v>0</v>
      </c>
      <c r="BD137" s="505">
        <v>0</v>
      </c>
    </row>
    <row r="138" spans="1:56" x14ac:dyDescent="0.35">
      <c r="B138" s="81"/>
      <c r="C138" s="84" t="s">
        <v>61</v>
      </c>
      <c r="D138" s="9">
        <v>26.60859</v>
      </c>
      <c r="E138" s="322">
        <v>22.139980659999999</v>
      </c>
      <c r="F138" s="6">
        <v>3.9829731900000001</v>
      </c>
      <c r="G138" s="504">
        <f>F138/E138</f>
        <v>0.1798995785572651</v>
      </c>
      <c r="H138" s="9">
        <v>26.60859</v>
      </c>
      <c r="I138" s="322">
        <v>49.925518060000002</v>
      </c>
      <c r="J138" s="6">
        <v>20.457020460000003</v>
      </c>
      <c r="K138" s="504">
        <f>J138/I138</f>
        <v>0.40975078987492836</v>
      </c>
      <c r="L138" s="9">
        <v>23</v>
      </c>
      <c r="M138" s="322">
        <v>47.479659300000002</v>
      </c>
      <c r="N138" s="6">
        <v>12.290317389999997</v>
      </c>
      <c r="O138" s="504">
        <f>N138/M138</f>
        <v>0.2588543719815613</v>
      </c>
      <c r="P138" s="9">
        <v>15.9</v>
      </c>
      <c r="Q138" s="7">
        <v>16.919560230000002</v>
      </c>
      <c r="R138" s="322">
        <v>5.5090328</v>
      </c>
      <c r="S138" s="504">
        <f>R138/Q138</f>
        <v>0.32560141783306856</v>
      </c>
      <c r="T138" s="9">
        <v>0</v>
      </c>
      <c r="U138" s="7">
        <v>0</v>
      </c>
      <c r="V138" s="322">
        <v>0</v>
      </c>
      <c r="W138" s="505">
        <v>0</v>
      </c>
      <c r="X138" s="9">
        <v>0</v>
      </c>
      <c r="Y138" s="7">
        <v>0</v>
      </c>
      <c r="Z138" s="322">
        <v>0</v>
      </c>
      <c r="AA138" s="505">
        <v>0</v>
      </c>
      <c r="AB138" s="9">
        <v>0</v>
      </c>
      <c r="AC138" s="7">
        <v>0</v>
      </c>
      <c r="AD138" s="322">
        <v>0</v>
      </c>
      <c r="AE138" s="505">
        <v>0</v>
      </c>
      <c r="AF138" s="9">
        <v>0</v>
      </c>
      <c r="AG138" s="322">
        <v>0</v>
      </c>
      <c r="AH138" s="322">
        <v>0</v>
      </c>
      <c r="AI138" s="505">
        <v>0</v>
      </c>
      <c r="AJ138" s="802">
        <f t="shared" si="136"/>
        <v>0</v>
      </c>
      <c r="AK138" s="254">
        <f t="shared" si="137"/>
        <v>-0.55653979126681496</v>
      </c>
      <c r="AL138" s="254">
        <f t="shared" si="138"/>
        <v>-0.80530042496716558</v>
      </c>
      <c r="AM138" s="403">
        <f t="shared" si="139"/>
        <v>0.15689521739130433</v>
      </c>
      <c r="AN138" s="254">
        <f t="shared" si="140"/>
        <v>5.1513822888783874E-2</v>
      </c>
      <c r="AO138" s="254">
        <f t="shared" si="141"/>
        <v>0.66448268265592836</v>
      </c>
      <c r="AP138" s="403">
        <f t="shared" ref="AP138:AP143" si="185">(L138-P138)/P138</f>
        <v>0.44654088050314461</v>
      </c>
      <c r="AQ138" s="254">
        <f t="shared" ref="AQ138:AQ139" si="186">(M138-Q138)/Q138</f>
        <v>1.8061993724762428</v>
      </c>
      <c r="AR138" s="254">
        <f t="shared" ref="AR138:AR139" si="187">(N138-R138)/R138</f>
        <v>1.2309392294778128</v>
      </c>
      <c r="AS138" s="7">
        <v>0</v>
      </c>
      <c r="AT138" s="7">
        <v>0</v>
      </c>
      <c r="AU138" s="7">
        <v>0</v>
      </c>
      <c r="AV138" s="7">
        <v>0</v>
      </c>
      <c r="AW138" s="7">
        <v>0</v>
      </c>
      <c r="AX138" s="7">
        <v>0</v>
      </c>
      <c r="AY138" s="322">
        <v>0</v>
      </c>
      <c r="AZ138" s="7">
        <v>0</v>
      </c>
      <c r="BA138" s="322">
        <v>0</v>
      </c>
      <c r="BB138" s="7">
        <v>0</v>
      </c>
      <c r="BC138" s="7">
        <v>0</v>
      </c>
      <c r="BD138" s="505">
        <v>0</v>
      </c>
    </row>
    <row r="139" spans="1:56" ht="15" thickBot="1" x14ac:dyDescent="0.4">
      <c r="B139" s="81"/>
      <c r="C139" s="111" t="s">
        <v>69</v>
      </c>
      <c r="D139" s="530">
        <f>SUM(D138:D138)</f>
        <v>26.60859</v>
      </c>
      <c r="E139" s="455">
        <f>SUM(E138:E138)</f>
        <v>22.139980659999999</v>
      </c>
      <c r="F139" s="531">
        <f>SUM(F138:F138)</f>
        <v>3.9829731900000001</v>
      </c>
      <c r="G139" s="565">
        <f>F139/E139</f>
        <v>0.1798995785572651</v>
      </c>
      <c r="H139" s="530">
        <f>SUM(H138:H138)</f>
        <v>26.60859</v>
      </c>
      <c r="I139" s="455">
        <f>SUM(I138:I138)</f>
        <v>49.925518060000002</v>
      </c>
      <c r="J139" s="531">
        <f>SUM(J138:J138)</f>
        <v>20.457020460000003</v>
      </c>
      <c r="K139" s="565">
        <f>J139/I139</f>
        <v>0.40975078987492836</v>
      </c>
      <c r="L139" s="530">
        <f>SUM(L138:L138)</f>
        <v>23</v>
      </c>
      <c r="M139" s="455">
        <f>SUM(M138:M138)</f>
        <v>47.479659300000002</v>
      </c>
      <c r="N139" s="531">
        <f>SUM(N138:N138)</f>
        <v>12.290317389999997</v>
      </c>
      <c r="O139" s="565">
        <f>N139/M139</f>
        <v>0.2588543719815613</v>
      </c>
      <c r="P139" s="530">
        <f>SUM(P138:P138)</f>
        <v>15.9</v>
      </c>
      <c r="Q139" s="634">
        <f>SUM(Q138:Q138)</f>
        <v>16.919560230000002</v>
      </c>
      <c r="R139" s="455">
        <f>SUM(R138:R138)</f>
        <v>5.5090328</v>
      </c>
      <c r="S139" s="565">
        <f>R139/Q139</f>
        <v>0.32560141783306856</v>
      </c>
      <c r="T139" s="117">
        <v>0</v>
      </c>
      <c r="U139" s="287">
        <v>0</v>
      </c>
      <c r="V139" s="457">
        <v>0</v>
      </c>
      <c r="W139" s="569">
        <v>0</v>
      </c>
      <c r="X139" s="117">
        <v>0</v>
      </c>
      <c r="Y139" s="287">
        <v>0</v>
      </c>
      <c r="Z139" s="457">
        <v>0</v>
      </c>
      <c r="AA139" s="569">
        <v>0</v>
      </c>
      <c r="AB139" s="117">
        <v>0</v>
      </c>
      <c r="AC139" s="287">
        <v>0</v>
      </c>
      <c r="AD139" s="457">
        <v>0</v>
      </c>
      <c r="AE139" s="569">
        <v>0</v>
      </c>
      <c r="AF139" s="117">
        <v>0</v>
      </c>
      <c r="AG139" s="457">
        <v>0</v>
      </c>
      <c r="AH139" s="457">
        <v>0</v>
      </c>
      <c r="AI139" s="569">
        <v>0</v>
      </c>
      <c r="AJ139" s="803">
        <f t="shared" si="136"/>
        <v>0</v>
      </c>
      <c r="AK139" s="389">
        <f t="shared" si="137"/>
        <v>-0.55653979126681496</v>
      </c>
      <c r="AL139" s="389">
        <f t="shared" si="138"/>
        <v>-0.80530042496716558</v>
      </c>
      <c r="AM139" s="460">
        <f t="shared" si="139"/>
        <v>0.15689521739130433</v>
      </c>
      <c r="AN139" s="389">
        <f t="shared" si="140"/>
        <v>5.1513822888783874E-2</v>
      </c>
      <c r="AO139" s="389">
        <f t="shared" si="141"/>
        <v>0.66448268265592836</v>
      </c>
      <c r="AP139" s="460">
        <f t="shared" si="185"/>
        <v>0.44654088050314461</v>
      </c>
      <c r="AQ139" s="389">
        <f t="shared" si="186"/>
        <v>1.8061993724762428</v>
      </c>
      <c r="AR139" s="389">
        <f t="shared" si="187"/>
        <v>1.2309392294778128</v>
      </c>
      <c r="AS139" s="287">
        <v>0</v>
      </c>
      <c r="AT139" s="287">
        <v>0</v>
      </c>
      <c r="AU139" s="287">
        <v>0</v>
      </c>
      <c r="AV139" s="287">
        <v>0</v>
      </c>
      <c r="AW139" s="287">
        <v>0</v>
      </c>
      <c r="AX139" s="287">
        <v>0</v>
      </c>
      <c r="AY139" s="457">
        <v>0</v>
      </c>
      <c r="AZ139" s="287">
        <v>0</v>
      </c>
      <c r="BA139" s="457">
        <v>0</v>
      </c>
      <c r="BB139" s="287">
        <v>0</v>
      </c>
      <c r="BC139" s="287">
        <v>0</v>
      </c>
      <c r="BD139" s="569">
        <v>0</v>
      </c>
    </row>
    <row r="140" spans="1:56" ht="15.75" customHeight="1" thickBot="1" x14ac:dyDescent="0.4">
      <c r="A140" s="3"/>
      <c r="B140" s="986" t="s">
        <v>125</v>
      </c>
      <c r="C140" s="987"/>
      <c r="D140" s="103">
        <f>D141+D152+D163+D174+D185</f>
        <v>24.694240000000001</v>
      </c>
      <c r="E140" s="104">
        <f>E141+E152+E163+E174+E185</f>
        <v>29.035130160000001</v>
      </c>
      <c r="F140" s="104">
        <f>F141+F152+F163+F174+F185</f>
        <v>26.196336469999999</v>
      </c>
      <c r="G140" s="526">
        <v>0.82514109212498243</v>
      </c>
      <c r="H140" s="103">
        <f>H141+H152+H163+H174+H185</f>
        <v>24.694240000000001</v>
      </c>
      <c r="I140" s="104">
        <f>I141+I152+I163+I174+I185</f>
        <v>28.163771920000002</v>
      </c>
      <c r="J140" s="104">
        <f>J141+J152+J163+J174+J185</f>
        <v>24.251272350000001</v>
      </c>
      <c r="K140" s="526">
        <v>0.82514109212498243</v>
      </c>
      <c r="L140" s="103">
        <f>L141+L152+L163+L174+L185</f>
        <v>22.943819999999999</v>
      </c>
      <c r="M140" s="104">
        <f>M141+M152+M163+M174+M185</f>
        <v>23.036256269999999</v>
      </c>
      <c r="N140" s="104">
        <f>N141+N152+N163+N174+N185</f>
        <v>18.637148060000005</v>
      </c>
      <c r="O140" s="526">
        <v>0.82514109212498243</v>
      </c>
      <c r="P140" s="103">
        <f>P141+P152+P163+P174+P185</f>
        <v>20.470330000000001</v>
      </c>
      <c r="Q140" s="104">
        <f>Q141+Q152+Q163+Q174+Q185</f>
        <v>20.500483780000003</v>
      </c>
      <c r="R140" s="593">
        <f>R141+R152+R163+R174+R185</f>
        <v>16.294394440000001</v>
      </c>
      <c r="S140" s="526">
        <v>0.82514109212498243</v>
      </c>
      <c r="T140" s="103">
        <f>T141+T152+T163+T174+T185</f>
        <v>18.75254</v>
      </c>
      <c r="U140" s="104">
        <f>U141+U152+U163+U174+U185</f>
        <v>19.24658793</v>
      </c>
      <c r="V140" s="104">
        <f>V141+V152+V163+V174+V185</f>
        <v>15.667014420000001</v>
      </c>
      <c r="W140" s="381">
        <v>0.82514109212498243</v>
      </c>
      <c r="X140" s="103">
        <f>X141+X152+X163+X174+X185</f>
        <v>18.75254</v>
      </c>
      <c r="Y140" s="104">
        <f>Y141+Y152+Y163+Y174+Y185</f>
        <v>20.39934015</v>
      </c>
      <c r="Z140" s="104">
        <f>Z141+Z152+Z163+Z174+Z185</f>
        <v>16.832333810000002</v>
      </c>
      <c r="AA140" s="381">
        <v>0.82514109212498243</v>
      </c>
      <c r="AB140" s="103">
        <f>AB141+AB152+AB163+AB174+AB185</f>
        <v>18.75254</v>
      </c>
      <c r="AC140" s="104">
        <f>AC141+AC152+AC163+AC174+AC185</f>
        <v>18.775538189999999</v>
      </c>
      <c r="AD140" s="104">
        <f>AD141+AD152+AD163+AD174+AD185</f>
        <v>14.496071099999996</v>
      </c>
      <c r="AE140" s="381">
        <v>0.82514109212498243</v>
      </c>
      <c r="AF140" s="103">
        <f>AF141+AF152+AF163+AF174+AF185</f>
        <v>18.926549999999999</v>
      </c>
      <c r="AG140" s="104">
        <f>AG141+AG152+AG163+AG174+AG185</f>
        <v>18.96425455</v>
      </c>
      <c r="AH140" s="104">
        <f>AH141+AH152+AH163+AH174+AH185</f>
        <v>15.097826769999999</v>
      </c>
      <c r="AI140" s="381">
        <v>0.82514109212498243</v>
      </c>
      <c r="AJ140" s="853">
        <f t="shared" si="136"/>
        <v>0</v>
      </c>
      <c r="AK140" s="105">
        <f t="shared" si="137"/>
        <v>3.0938975165511112E-2</v>
      </c>
      <c r="AL140" s="105">
        <f t="shared" si="138"/>
        <v>8.0204621511332688E-2</v>
      </c>
      <c r="AM140" s="106">
        <f t="shared" si="139"/>
        <v>7.6291567838311231E-2</v>
      </c>
      <c r="AN140" s="105">
        <f t="shared" si="140"/>
        <v>0.22258458969644043</v>
      </c>
      <c r="AO140" s="105">
        <f t="shared" si="141"/>
        <v>0.3012330144035994</v>
      </c>
      <c r="AP140" s="106">
        <f t="shared" si="185"/>
        <v>0.12083293234647405</v>
      </c>
      <c r="AQ140" s="105">
        <f t="shared" ref="AQ140:AQ149" si="188">(M140-Q140)/Q140</f>
        <v>0.1236932999831868</v>
      </c>
      <c r="AR140" s="105">
        <f t="shared" ref="AR140:AR148" si="189">(N140-R140)/R140</f>
        <v>0.14377666065631362</v>
      </c>
      <c r="AS140" s="105">
        <f t="shared" si="144"/>
        <v>9.1603057505809923E-2</v>
      </c>
      <c r="AT140" s="105">
        <f t="shared" si="145"/>
        <v>6.5148994437893737E-2</v>
      </c>
      <c r="AU140" s="105">
        <f t="shared" si="146"/>
        <v>4.0044644319667408E-2</v>
      </c>
      <c r="AV140" s="105">
        <f t="shared" si="172"/>
        <v>0</v>
      </c>
      <c r="AW140" s="106">
        <f t="shared" si="173"/>
        <v>-5.6509289590918457E-2</v>
      </c>
      <c r="AX140" s="108">
        <f t="shared" si="174"/>
        <v>-6.9231005228026693E-2</v>
      </c>
      <c r="AY140" s="105">
        <v>0</v>
      </c>
      <c r="AZ140" s="106">
        <v>8.6484975480747822E-2</v>
      </c>
      <c r="BA140" s="108">
        <v>0.16116523531676122</v>
      </c>
      <c r="BB140" s="105">
        <v>-9.1939629779330678E-3</v>
      </c>
      <c r="BC140" s="106">
        <v>-9.9511615129630141E-3</v>
      </c>
      <c r="BD140" s="107">
        <v>-3.9857105209056366E-2</v>
      </c>
    </row>
    <row r="141" spans="1:56" x14ac:dyDescent="0.35">
      <c r="B141" s="109" t="s">
        <v>26</v>
      </c>
      <c r="C141" s="605" t="s">
        <v>170</v>
      </c>
      <c r="D141" s="450">
        <f>D148+D151</f>
        <v>4.5186400000000004</v>
      </c>
      <c r="E141" s="456">
        <f>E148+E151</f>
        <v>4.5508425100000007</v>
      </c>
      <c r="F141" s="635">
        <f>F148+F151</f>
        <v>3.9884553499999997</v>
      </c>
      <c r="G141" s="376">
        <f>F141/E141</f>
        <v>0.87642130907316307</v>
      </c>
      <c r="H141" s="450">
        <f>H148+H151</f>
        <v>4.5186400000000004</v>
      </c>
      <c r="I141" s="456">
        <f>I148+I151</f>
        <v>4.5729690500000002</v>
      </c>
      <c r="J141" s="635">
        <f>J148+J151</f>
        <v>3.69634237</v>
      </c>
      <c r="K141" s="376">
        <f>J141/I141</f>
        <v>0.80830251190963121</v>
      </c>
      <c r="L141" s="450">
        <f>L148+L151</f>
        <v>4.3949199999999999</v>
      </c>
      <c r="M141" s="456">
        <f>M148+M151</f>
        <v>4.4768905800000001</v>
      </c>
      <c r="N141" s="635">
        <f>N148+N151</f>
        <v>3.7257530300000008</v>
      </c>
      <c r="O141" s="376">
        <f>N141/M141</f>
        <v>0.83221891699662687</v>
      </c>
      <c r="P141" s="450">
        <f>P148+P151</f>
        <v>4.2099900000000003</v>
      </c>
      <c r="Q141" s="456">
        <f>Q148+Q151</f>
        <v>4.2099900000000003</v>
      </c>
      <c r="R141" s="635">
        <f>R148+R151</f>
        <v>3.8266747700000003</v>
      </c>
      <c r="S141" s="376">
        <f>R141/Q141</f>
        <v>0.90895103551314849</v>
      </c>
      <c r="T141" s="450">
        <f>T148+T151</f>
        <v>4.0204000000000004</v>
      </c>
      <c r="U141" s="456">
        <f>U148+U151</f>
        <v>4.0204000000000004</v>
      </c>
      <c r="V141" s="456">
        <f>V148+V151</f>
        <v>3.3089189700000001</v>
      </c>
      <c r="W141" s="391">
        <f>V141/U141</f>
        <v>0.82303227788279765</v>
      </c>
      <c r="X141" s="450">
        <f>X148+X151</f>
        <v>4.0204000000000004</v>
      </c>
      <c r="Y141" s="456">
        <f>Y148+Y151</f>
        <v>4.0204000000000004</v>
      </c>
      <c r="Z141" s="456">
        <f>Z148+Z151</f>
        <v>3.2195645899999992</v>
      </c>
      <c r="AA141" s="391">
        <f>Z141/Y141</f>
        <v>0.80080703163864264</v>
      </c>
      <c r="AB141" s="450">
        <f>AB148+AB151</f>
        <v>4.0204000000000004</v>
      </c>
      <c r="AC141" s="456">
        <f>AC148+AC151</f>
        <v>4.0291583900000001</v>
      </c>
      <c r="AD141" s="456">
        <f>AD148+AD151</f>
        <v>2.9324663599999998</v>
      </c>
      <c r="AE141" s="391">
        <f>AD141/AC141</f>
        <v>0.7278111397353132</v>
      </c>
      <c r="AF141" s="450">
        <f>AF148+AF151</f>
        <v>3.9380200000000003</v>
      </c>
      <c r="AG141" s="456">
        <f>AG148+AG151</f>
        <v>3.9701886000000002</v>
      </c>
      <c r="AH141" s="456">
        <f>AH148+AH151</f>
        <v>3.200471069999999</v>
      </c>
      <c r="AI141" s="391">
        <f>AH141/AG141</f>
        <v>0.80612570143393159</v>
      </c>
      <c r="AJ141" s="138">
        <f t="shared" si="136"/>
        <v>0</v>
      </c>
      <c r="AK141" s="286">
        <f t="shared" si="137"/>
        <v>-4.8385501318884876E-3</v>
      </c>
      <c r="AL141" s="286">
        <f t="shared" si="138"/>
        <v>7.9027576658165385E-2</v>
      </c>
      <c r="AM141" s="139">
        <f t="shared" si="139"/>
        <v>2.8150683061352766E-2</v>
      </c>
      <c r="AN141" s="286">
        <f t="shared" si="140"/>
        <v>2.1460982412485081E-2</v>
      </c>
      <c r="AO141" s="286">
        <f t="shared" si="141"/>
        <v>-7.8938834010693418E-3</v>
      </c>
      <c r="AP141" s="139">
        <f t="shared" si="185"/>
        <v>4.3926470134133234E-2</v>
      </c>
      <c r="AQ141" s="286">
        <f t="shared" si="188"/>
        <v>6.339696293815418E-2</v>
      </c>
      <c r="AR141" s="286">
        <f t="shared" si="189"/>
        <v>-2.6373221155661351E-2</v>
      </c>
      <c r="AS141" s="286">
        <f t="shared" si="144"/>
        <v>4.7156999303551862E-2</v>
      </c>
      <c r="AT141" s="286">
        <f t="shared" si="145"/>
        <v>4.7156999303551862E-2</v>
      </c>
      <c r="AU141" s="286">
        <f t="shared" si="146"/>
        <v>0.15647279510141651</v>
      </c>
      <c r="AV141" s="286">
        <f t="shared" si="172"/>
        <v>0</v>
      </c>
      <c r="AW141" s="139">
        <f t="shared" si="173"/>
        <v>0</v>
      </c>
      <c r="AX141" s="116">
        <f t="shared" si="174"/>
        <v>2.7753560303631297E-2</v>
      </c>
      <c r="AY141" s="286">
        <f t="shared" ref="AY141:AZ143" si="190">(X141-AB141)/AB141</f>
        <v>0</v>
      </c>
      <c r="AZ141" s="139">
        <f t="shared" si="190"/>
        <v>-2.1737517248607524E-3</v>
      </c>
      <c r="BA141" s="116">
        <f>(Z141-AD141)/AD141</f>
        <v>9.7903332810951454E-2</v>
      </c>
      <c r="BB141" s="286">
        <f>(AB141-AF141)/AF141</f>
        <v>2.0919142106947175E-2</v>
      </c>
      <c r="BC141" s="139">
        <f t="shared" ref="BC141:BD146" si="191">(AC141-AG141)/AG141</f>
        <v>1.4853145767432789E-2</v>
      </c>
      <c r="BD141" s="115">
        <f t="shared" si="191"/>
        <v>-8.3739144687847225E-2</v>
      </c>
    </row>
    <row r="142" spans="1:56" x14ac:dyDescent="0.35">
      <c r="B142" s="81"/>
      <c r="C142" s="606" t="s">
        <v>57</v>
      </c>
      <c r="D142" s="447">
        <v>2.6183100000000001</v>
      </c>
      <c r="E142" s="453">
        <v>2.6616571499999999</v>
      </c>
      <c r="F142" s="632">
        <v>2.3154796099999997</v>
      </c>
      <c r="G142" s="504">
        <f>F142/E142</f>
        <v>0.86993909414666715</v>
      </c>
      <c r="H142" s="447">
        <v>2.6183100000000001</v>
      </c>
      <c r="I142" s="453">
        <v>2.6183100000000001</v>
      </c>
      <c r="J142" s="632">
        <v>2.1537381499999997</v>
      </c>
      <c r="K142" s="504">
        <f>J142/I142</f>
        <v>0.8225680496197928</v>
      </c>
      <c r="L142" s="447">
        <v>2.5750199999999999</v>
      </c>
      <c r="M142" s="453">
        <v>2.5750199999999999</v>
      </c>
      <c r="N142" s="632">
        <v>2.2047649500000004</v>
      </c>
      <c r="O142" s="504">
        <f>N142/M142</f>
        <v>0.85621274786215273</v>
      </c>
      <c r="P142" s="447">
        <v>2.52441</v>
      </c>
      <c r="Q142" s="453">
        <v>2.52441</v>
      </c>
      <c r="R142" s="632">
        <v>2.31043536</v>
      </c>
      <c r="S142" s="504">
        <f>R142/Q142</f>
        <v>0.91523776248707622</v>
      </c>
      <c r="T142" s="447">
        <v>2.3541500000000002</v>
      </c>
      <c r="U142" s="453">
        <v>2.3541500000000002</v>
      </c>
      <c r="V142" s="453">
        <v>2.0058294600000002</v>
      </c>
      <c r="W142" s="85">
        <f>V142/U142</f>
        <v>0.85203978506042521</v>
      </c>
      <c r="X142" s="447">
        <v>2.3541500000000002</v>
      </c>
      <c r="Y142" s="453">
        <v>2.4036339799999999</v>
      </c>
      <c r="Z142" s="453">
        <v>1.9189481899999996</v>
      </c>
      <c r="AA142" s="85">
        <f>Z142/Y142</f>
        <v>0.79835291311699619</v>
      </c>
      <c r="AB142" s="447">
        <v>2.3541500000000002</v>
      </c>
      <c r="AC142" s="453">
        <v>2.3541500000000002</v>
      </c>
      <c r="AD142" s="453">
        <v>1.77341225</v>
      </c>
      <c r="AE142" s="85">
        <f>AD142/AC142</f>
        <v>0.75331319159781662</v>
      </c>
      <c r="AF142" s="447">
        <v>2.33413</v>
      </c>
      <c r="AG142" s="453">
        <v>2.33413</v>
      </c>
      <c r="AH142" s="453">
        <v>1.7801275899999998</v>
      </c>
      <c r="AI142" s="85">
        <f>AH142/AG142</f>
        <v>0.76265143329634588</v>
      </c>
      <c r="AJ142" s="802">
        <f t="shared" si="136"/>
        <v>0</v>
      </c>
      <c r="AK142" s="254">
        <f t="shared" si="137"/>
        <v>1.6555392600570512E-2</v>
      </c>
      <c r="AL142" s="254">
        <f t="shared" si="138"/>
        <v>7.5098015048858199E-2</v>
      </c>
      <c r="AM142" s="403">
        <f t="shared" si="139"/>
        <v>1.6811519910525072E-2</v>
      </c>
      <c r="AN142" s="254">
        <f t="shared" si="140"/>
        <v>1.6811519910525072E-2</v>
      </c>
      <c r="AO142" s="254">
        <f t="shared" si="141"/>
        <v>-2.3143873001065577E-2</v>
      </c>
      <c r="AP142" s="403">
        <f t="shared" si="185"/>
        <v>2.0048248897762178E-2</v>
      </c>
      <c r="AQ142" s="254">
        <f t="shared" si="188"/>
        <v>2.0048248897762178E-2</v>
      </c>
      <c r="AR142" s="254">
        <f t="shared" si="189"/>
        <v>-4.5736146455099116E-2</v>
      </c>
      <c r="AS142" s="254">
        <f t="shared" si="144"/>
        <v>7.2323343882080518E-2</v>
      </c>
      <c r="AT142" s="254">
        <f t="shared" si="145"/>
        <v>7.2323343882080518E-2</v>
      </c>
      <c r="AU142" s="254">
        <f t="shared" si="146"/>
        <v>0.15186031817480627</v>
      </c>
      <c r="AV142" s="254">
        <f t="shared" si="172"/>
        <v>0</v>
      </c>
      <c r="AW142" s="403">
        <f t="shared" si="173"/>
        <v>-2.058715279104174E-2</v>
      </c>
      <c r="AX142" s="95">
        <f t="shared" si="174"/>
        <v>4.5275464159353143E-2</v>
      </c>
      <c r="AY142" s="254">
        <f t="shared" si="190"/>
        <v>0</v>
      </c>
      <c r="AZ142" s="403">
        <f t="shared" si="190"/>
        <v>2.1019892530212501E-2</v>
      </c>
      <c r="BA142" s="95">
        <f>(Z142-AD142)/AD142</f>
        <v>8.2065487029312892E-2</v>
      </c>
      <c r="BB142" s="254">
        <f>(AB142-AF142)/AF142</f>
        <v>8.5770715427161935E-3</v>
      </c>
      <c r="BC142" s="403">
        <f t="shared" si="191"/>
        <v>8.5770715427161935E-3</v>
      </c>
      <c r="BD142" s="85">
        <f t="shared" si="191"/>
        <v>-3.77239251710027E-3</v>
      </c>
    </row>
    <row r="143" spans="1:56" x14ac:dyDescent="0.35">
      <c r="B143" s="81"/>
      <c r="C143" s="606" t="s">
        <v>58</v>
      </c>
      <c r="D143" s="447">
        <v>1.4241999999999999</v>
      </c>
      <c r="E143" s="453">
        <v>1.38799644</v>
      </c>
      <c r="F143" s="632">
        <v>1.2217459399999999</v>
      </c>
      <c r="G143" s="504">
        <f>F143/E143</f>
        <v>0.88022267549908118</v>
      </c>
      <c r="H143" s="447">
        <v>1.4241999999999999</v>
      </c>
      <c r="I143" s="453">
        <v>1.4785290500000001</v>
      </c>
      <c r="J143" s="632">
        <v>1.1600245200000001</v>
      </c>
      <c r="K143" s="504">
        <f>J143/I143</f>
        <v>0.7845801338837407</v>
      </c>
      <c r="L143" s="447">
        <v>1.3200700000000001</v>
      </c>
      <c r="M143" s="453">
        <v>1.40204058</v>
      </c>
      <c r="N143" s="632">
        <v>1.2394041400000002</v>
      </c>
      <c r="O143" s="504">
        <f>N143/M143</f>
        <v>0.88400019063642243</v>
      </c>
      <c r="P143" s="447">
        <v>1.2728699999999999</v>
      </c>
      <c r="Q143" s="453">
        <v>1.2608699999999999</v>
      </c>
      <c r="R143" s="632">
        <v>1.1593263200000001</v>
      </c>
      <c r="S143" s="504">
        <f>R143/Q143</f>
        <v>0.91946538501193631</v>
      </c>
      <c r="T143" s="447">
        <v>1.22339</v>
      </c>
      <c r="U143" s="453">
        <v>1.2123900000000001</v>
      </c>
      <c r="V143" s="453">
        <v>1.0938643400000001</v>
      </c>
      <c r="W143" s="85">
        <f>V143/U143</f>
        <v>0.90223800922145514</v>
      </c>
      <c r="X143" s="447">
        <v>1.22339</v>
      </c>
      <c r="Y143" s="453">
        <v>1.1629060200000001</v>
      </c>
      <c r="Z143" s="453">
        <v>1.04978028</v>
      </c>
      <c r="AA143" s="85">
        <f>Z143/Y143</f>
        <v>0.90272151140811874</v>
      </c>
      <c r="AB143" s="447">
        <v>1.22339</v>
      </c>
      <c r="AC143" s="453">
        <v>1.22339</v>
      </c>
      <c r="AD143" s="453">
        <v>0.97626742999999983</v>
      </c>
      <c r="AE143" s="85">
        <f>AD143/AC143</f>
        <v>0.79800180645583163</v>
      </c>
      <c r="AF143" s="447">
        <v>1.2134</v>
      </c>
      <c r="AG143" s="453">
        <v>1.2105686</v>
      </c>
      <c r="AH143" s="453">
        <v>1.0331494099999998</v>
      </c>
      <c r="AI143" s="85">
        <f>AH143/AG143</f>
        <v>0.85344144065854655</v>
      </c>
      <c r="AJ143" s="802">
        <f t="shared" si="136"/>
        <v>0</v>
      </c>
      <c r="AK143" s="254">
        <f t="shared" si="137"/>
        <v>-6.1231539549392089E-2</v>
      </c>
      <c r="AL143" s="254">
        <f t="shared" si="138"/>
        <v>5.3206996003842918E-2</v>
      </c>
      <c r="AM143" s="403">
        <f t="shared" si="139"/>
        <v>7.8882180490428402E-2</v>
      </c>
      <c r="AN143" s="254">
        <f t="shared" si="140"/>
        <v>5.455510424669744E-2</v>
      </c>
      <c r="AO143" s="254">
        <f t="shared" si="141"/>
        <v>-6.4046599037502067E-2</v>
      </c>
      <c r="AP143" s="403">
        <f t="shared" si="185"/>
        <v>3.708155585409361E-2</v>
      </c>
      <c r="AQ143" s="254">
        <f t="shared" si="188"/>
        <v>0.11196283518522929</v>
      </c>
      <c r="AR143" s="254">
        <f t="shared" si="189"/>
        <v>6.9072718024723243E-2</v>
      </c>
      <c r="AS143" s="254">
        <f t="shared" si="144"/>
        <v>4.0444993011222889E-2</v>
      </c>
      <c r="AT143" s="254">
        <f t="shared" si="145"/>
        <v>3.9987132853289663E-2</v>
      </c>
      <c r="AU143" s="254">
        <f t="shared" si="146"/>
        <v>5.9844697012428456E-2</v>
      </c>
      <c r="AV143" s="254">
        <f t="shared" si="172"/>
        <v>0</v>
      </c>
      <c r="AW143" s="403">
        <f t="shared" si="173"/>
        <v>4.2552002611526578E-2</v>
      </c>
      <c r="AX143" s="95">
        <f t="shared" si="174"/>
        <v>4.1993606509735631E-2</v>
      </c>
      <c r="AY143" s="254">
        <f t="shared" si="190"/>
        <v>0</v>
      </c>
      <c r="AZ143" s="403">
        <f t="shared" si="190"/>
        <v>-4.9439655383810462E-2</v>
      </c>
      <c r="BA143" s="95">
        <f>(Z143-AD143)/AD143</f>
        <v>7.5299910394429723E-2</v>
      </c>
      <c r="BB143" s="254">
        <f>(AB143-AF143)/AF143</f>
        <v>8.2330641173561422E-3</v>
      </c>
      <c r="BC143" s="403">
        <f t="shared" si="191"/>
        <v>1.0591221348381235E-2</v>
      </c>
      <c r="BD143" s="85">
        <f t="shared" si="191"/>
        <v>-5.5056877010654259E-2</v>
      </c>
    </row>
    <row r="144" spans="1:56" x14ac:dyDescent="0.35">
      <c r="B144" s="81"/>
      <c r="C144" s="606" t="s">
        <v>59</v>
      </c>
      <c r="D144" s="323">
        <v>0</v>
      </c>
      <c r="E144" s="322">
        <v>0</v>
      </c>
      <c r="F144" s="7">
        <v>0</v>
      </c>
      <c r="G144" s="505">
        <v>0</v>
      </c>
      <c r="H144" s="323">
        <v>0</v>
      </c>
      <c r="I144" s="322">
        <v>0</v>
      </c>
      <c r="J144" s="7">
        <v>0</v>
      </c>
      <c r="K144" s="505">
        <v>0</v>
      </c>
      <c r="L144" s="323">
        <v>0</v>
      </c>
      <c r="M144" s="322">
        <v>0</v>
      </c>
      <c r="N144" s="7">
        <v>0</v>
      </c>
      <c r="O144" s="505">
        <v>0</v>
      </c>
      <c r="P144" s="323">
        <v>0</v>
      </c>
      <c r="Q144" s="322">
        <v>0</v>
      </c>
      <c r="R144" s="7">
        <v>0</v>
      </c>
      <c r="S144" s="505">
        <v>0</v>
      </c>
      <c r="T144" s="323">
        <v>0</v>
      </c>
      <c r="U144" s="322">
        <v>0</v>
      </c>
      <c r="V144" s="322">
        <v>0</v>
      </c>
      <c r="W144" s="12">
        <v>0</v>
      </c>
      <c r="X144" s="323">
        <v>0</v>
      </c>
      <c r="Y144" s="322">
        <v>0</v>
      </c>
      <c r="Z144" s="322">
        <v>0</v>
      </c>
      <c r="AA144" s="12">
        <v>0</v>
      </c>
      <c r="AB144" s="323">
        <v>0</v>
      </c>
      <c r="AC144" s="322">
        <v>0</v>
      </c>
      <c r="AD144" s="322">
        <v>0</v>
      </c>
      <c r="AE144" s="12">
        <v>0</v>
      </c>
      <c r="AF144" s="323">
        <v>0</v>
      </c>
      <c r="AG144" s="322">
        <v>0</v>
      </c>
      <c r="AH144" s="322">
        <v>0</v>
      </c>
      <c r="AI144" s="12">
        <v>0</v>
      </c>
      <c r="AJ144" s="322">
        <v>0</v>
      </c>
      <c r="AK144" s="322">
        <v>0</v>
      </c>
      <c r="AL144" s="6">
        <v>0</v>
      </c>
      <c r="AM144" s="322">
        <v>0</v>
      </c>
      <c r="AN144" s="322">
        <v>0</v>
      </c>
      <c r="AO144" s="6">
        <v>0</v>
      </c>
      <c r="AP144" s="322">
        <v>0</v>
      </c>
      <c r="AQ144" s="322">
        <v>0</v>
      </c>
      <c r="AR144" s="6">
        <v>0</v>
      </c>
      <c r="AS144" s="7">
        <v>0</v>
      </c>
      <c r="AT144" s="322">
        <v>0</v>
      </c>
      <c r="AU144" s="6">
        <v>0</v>
      </c>
      <c r="AV144" s="7">
        <v>0</v>
      </c>
      <c r="AW144" s="322">
        <v>0</v>
      </c>
      <c r="AX144" s="6">
        <v>0</v>
      </c>
      <c r="AY144" s="7">
        <v>0</v>
      </c>
      <c r="AZ144" s="322">
        <v>0</v>
      </c>
      <c r="BA144" s="6">
        <v>0</v>
      </c>
      <c r="BB144" s="7">
        <v>0</v>
      </c>
      <c r="BC144" s="322">
        <v>0</v>
      </c>
      <c r="BD144" s="12">
        <v>0</v>
      </c>
    </row>
    <row r="145" spans="2:56" x14ac:dyDescent="0.35">
      <c r="B145" s="81"/>
      <c r="C145" s="606" t="s">
        <v>60</v>
      </c>
      <c r="D145" s="447">
        <v>0.1661</v>
      </c>
      <c r="E145" s="453">
        <v>0.17319042000000001</v>
      </c>
      <c r="F145" s="632">
        <v>0.14364195000000002</v>
      </c>
      <c r="G145" s="504">
        <v>0</v>
      </c>
      <c r="H145" s="447">
        <v>0.1661</v>
      </c>
      <c r="I145" s="453">
        <v>0.1661</v>
      </c>
      <c r="J145" s="632">
        <v>9.9491940000000001E-2</v>
      </c>
      <c r="K145" s="504">
        <v>0</v>
      </c>
      <c r="L145" s="447">
        <v>0.1648</v>
      </c>
      <c r="M145" s="453">
        <v>0.1648</v>
      </c>
      <c r="N145" s="632">
        <v>0.14495285999999999</v>
      </c>
      <c r="O145" s="504">
        <v>0</v>
      </c>
      <c r="P145" s="447">
        <v>0.154</v>
      </c>
      <c r="Q145" s="453">
        <v>0.16600000000000001</v>
      </c>
      <c r="R145" s="632">
        <v>0.14042668999999999</v>
      </c>
      <c r="S145" s="504">
        <v>0</v>
      </c>
      <c r="T145" s="447">
        <v>0.13300000000000001</v>
      </c>
      <c r="U145" s="453">
        <v>0.14399999999999999</v>
      </c>
      <c r="V145" s="453">
        <v>8.9806559999999994E-2</v>
      </c>
      <c r="W145" s="85">
        <v>0</v>
      </c>
      <c r="X145" s="447">
        <v>0.13300000000000001</v>
      </c>
      <c r="Y145" s="453">
        <v>0.14399999999999999</v>
      </c>
      <c r="Z145" s="453">
        <v>0.10307638000000001</v>
      </c>
      <c r="AA145" s="85">
        <f>Z145/Y145</f>
        <v>0.71580819444444455</v>
      </c>
      <c r="AB145" s="447">
        <v>0.13300000000000001</v>
      </c>
      <c r="AC145" s="453">
        <v>0.14175839000000001</v>
      </c>
      <c r="AD145" s="453">
        <v>9.2728600000000008E-2</v>
      </c>
      <c r="AE145" s="85">
        <f>AD145/AC145</f>
        <v>0.65413130044719048</v>
      </c>
      <c r="AF145" s="447">
        <v>9.0999999999999998E-2</v>
      </c>
      <c r="AG145" s="453">
        <v>0.126</v>
      </c>
      <c r="AH145" s="453">
        <v>0.11608903999999999</v>
      </c>
      <c r="AI145" s="85">
        <f>AH145/AG145</f>
        <v>0.92134158730158722</v>
      </c>
      <c r="AJ145" s="802">
        <f t="shared" si="136"/>
        <v>0</v>
      </c>
      <c r="AK145" s="254">
        <f t="shared" si="137"/>
        <v>4.2687658037326999E-2</v>
      </c>
      <c r="AL145" s="254">
        <f t="shared" si="138"/>
        <v>0.44375463982308533</v>
      </c>
      <c r="AM145" s="403">
        <f t="shared" si="139"/>
        <v>7.8883495145630807E-3</v>
      </c>
      <c r="AN145" s="254">
        <f t="shared" si="140"/>
        <v>7.8883495145630807E-3</v>
      </c>
      <c r="AO145" s="254">
        <f t="shared" si="141"/>
        <v>-0.31362554695367856</v>
      </c>
      <c r="AP145" s="403">
        <f>(L145-P145)/P145</f>
        <v>7.0129870129870153E-2</v>
      </c>
      <c r="AQ145" s="254">
        <f t="shared" si="188"/>
        <v>-7.2289156626506416E-3</v>
      </c>
      <c r="AR145" s="254">
        <f t="shared" si="189"/>
        <v>3.2231550854043459E-2</v>
      </c>
      <c r="AS145" s="254">
        <f t="shared" si="144"/>
        <v>0.1578947368421052</v>
      </c>
      <c r="AT145" s="254">
        <f t="shared" si="145"/>
        <v>0.15277777777777793</v>
      </c>
      <c r="AU145" s="254">
        <f t="shared" si="146"/>
        <v>0.56365737647672953</v>
      </c>
      <c r="AV145" s="254">
        <f t="shared" ref="AV145:AX146" si="192">(T146-X145)/X145</f>
        <v>1.2543609022556388</v>
      </c>
      <c r="AW145" s="403">
        <f t="shared" si="192"/>
        <v>1.0821527777777777</v>
      </c>
      <c r="AX145" s="95">
        <f t="shared" si="192"/>
        <v>0.1585448577064891</v>
      </c>
      <c r="AY145" s="254">
        <f t="shared" ref="AY145:BA146" si="193">(X145-AB145)/AB145</f>
        <v>0</v>
      </c>
      <c r="AZ145" s="403">
        <f t="shared" si="193"/>
        <v>1.5812891215821349E-2</v>
      </c>
      <c r="BA145" s="95">
        <f t="shared" si="193"/>
        <v>0.11159210858354381</v>
      </c>
      <c r="BB145" s="254">
        <f>(AB145-AF145)/AF145</f>
        <v>0.46153846153846168</v>
      </c>
      <c r="BC145" s="403">
        <f t="shared" si="191"/>
        <v>0.1250665873015874</v>
      </c>
      <c r="BD145" s="85">
        <f t="shared" si="191"/>
        <v>-0.20122864311738631</v>
      </c>
    </row>
    <row r="146" spans="2:56" x14ac:dyDescent="0.35">
      <c r="B146" s="81"/>
      <c r="C146" s="606" t="s">
        <v>61</v>
      </c>
      <c r="D146" s="447">
        <v>0.3</v>
      </c>
      <c r="E146" s="453">
        <v>0.31796849999999999</v>
      </c>
      <c r="F146" s="632">
        <v>0.30758785</v>
      </c>
      <c r="G146" s="504">
        <f>F146/E146</f>
        <v>0.9673532126610026</v>
      </c>
      <c r="H146" s="447">
        <v>0.3</v>
      </c>
      <c r="I146" s="453">
        <v>0.3</v>
      </c>
      <c r="J146" s="632">
        <v>0.28308776000000002</v>
      </c>
      <c r="K146" s="504">
        <f>J146/I146</f>
        <v>0.94362586666666681</v>
      </c>
      <c r="L146" s="447">
        <v>0.32500000000000001</v>
      </c>
      <c r="M146" s="453">
        <v>0.32500000000000001</v>
      </c>
      <c r="N146" s="632">
        <v>0.13663108000000002</v>
      </c>
      <c r="O146" s="504">
        <f>N146/M146</f>
        <v>0.42040332307692313</v>
      </c>
      <c r="P146" s="447">
        <v>0.24868000000000001</v>
      </c>
      <c r="Q146" s="453">
        <v>0.24868000000000001</v>
      </c>
      <c r="R146" s="632">
        <v>0.21648639999999997</v>
      </c>
      <c r="S146" s="504">
        <f>R146/Q146</f>
        <v>0.87054206208782359</v>
      </c>
      <c r="T146" s="447">
        <v>0.29982999999999999</v>
      </c>
      <c r="U146" s="453">
        <v>0.29982999999999999</v>
      </c>
      <c r="V146" s="453">
        <v>0.11941861000000001</v>
      </c>
      <c r="W146" s="85">
        <f>V146/U146</f>
        <v>0.39828772971350435</v>
      </c>
      <c r="X146" s="447">
        <v>0.29982999999999999</v>
      </c>
      <c r="Y146" s="453">
        <v>0.29982999999999999</v>
      </c>
      <c r="Z146" s="453">
        <v>0.13773051</v>
      </c>
      <c r="AA146" s="85">
        <f>Z146/Y146</f>
        <v>0.45936200513624392</v>
      </c>
      <c r="AB146" s="447">
        <v>0.29982999999999999</v>
      </c>
      <c r="AC146" s="453">
        <v>0.29982999999999999</v>
      </c>
      <c r="AD146" s="453">
        <v>8.3665359999999994E-2</v>
      </c>
      <c r="AE146" s="85">
        <f>AD146/AC146</f>
        <v>0.27904265750592</v>
      </c>
      <c r="AF146" s="447">
        <v>0.28946</v>
      </c>
      <c r="AG146" s="453">
        <v>0.28946</v>
      </c>
      <c r="AH146" s="453">
        <v>0.26973630000000004</v>
      </c>
      <c r="AI146" s="85">
        <f>AH146/AG146</f>
        <v>0.9318603606715955</v>
      </c>
      <c r="AJ146" s="802">
        <f t="shared" si="136"/>
        <v>0</v>
      </c>
      <c r="AK146" s="254">
        <f t="shared" si="137"/>
        <v>5.9894999999999997E-2</v>
      </c>
      <c r="AL146" s="254">
        <f t="shared" si="138"/>
        <v>8.6545917774756398E-2</v>
      </c>
      <c r="AM146" s="403">
        <f t="shared" si="139"/>
        <v>-7.6923076923076983E-2</v>
      </c>
      <c r="AN146" s="254">
        <f t="shared" si="140"/>
        <v>-7.6923076923076983E-2</v>
      </c>
      <c r="AO146" s="254">
        <f t="shared" si="141"/>
        <v>1.0719133596836092</v>
      </c>
      <c r="AP146" s="403">
        <f>(L146-P146)/P146</f>
        <v>0.3069004342930674</v>
      </c>
      <c r="AQ146" s="254">
        <f t="shared" si="188"/>
        <v>0.3069004342930674</v>
      </c>
      <c r="AR146" s="254">
        <f t="shared" si="189"/>
        <v>-0.36886991515402334</v>
      </c>
      <c r="AS146" s="254">
        <f t="shared" si="144"/>
        <v>-0.17059667144715332</v>
      </c>
      <c r="AT146" s="254">
        <f t="shared" si="145"/>
        <v>-0.17059667144715332</v>
      </c>
      <c r="AU146" s="254">
        <f t="shared" si="146"/>
        <v>0.81283637449807822</v>
      </c>
      <c r="AV146" s="254">
        <f t="shared" si="192"/>
        <v>-1</v>
      </c>
      <c r="AW146" s="403">
        <f t="shared" si="192"/>
        <v>-1</v>
      </c>
      <c r="AX146" s="95">
        <f t="shared" si="192"/>
        <v>-1</v>
      </c>
      <c r="AY146" s="254">
        <f t="shared" si="193"/>
        <v>0</v>
      </c>
      <c r="AZ146" s="403">
        <f t="shared" si="193"/>
        <v>0</v>
      </c>
      <c r="BA146" s="95">
        <f t="shared" si="193"/>
        <v>0.64620710411094884</v>
      </c>
      <c r="BB146" s="254">
        <f>(AB146-AF146)/AF146</f>
        <v>3.5825329924687316E-2</v>
      </c>
      <c r="BC146" s="403">
        <f t="shared" si="191"/>
        <v>3.5825329924687316E-2</v>
      </c>
      <c r="BD146" s="85">
        <f t="shared" si="191"/>
        <v>-0.6898253590636485</v>
      </c>
    </row>
    <row r="147" spans="2:56" x14ac:dyDescent="0.35">
      <c r="B147" s="81"/>
      <c r="C147" s="606" t="s">
        <v>62</v>
      </c>
      <c r="D147" s="9">
        <v>0</v>
      </c>
      <c r="E147" s="7">
        <v>0</v>
      </c>
      <c r="F147" s="322">
        <v>0</v>
      </c>
      <c r="G147" s="505">
        <v>0</v>
      </c>
      <c r="H147" s="9">
        <v>0</v>
      </c>
      <c r="I147" s="7">
        <v>0</v>
      </c>
      <c r="J147" s="322">
        <v>0</v>
      </c>
      <c r="K147" s="505">
        <v>0</v>
      </c>
      <c r="L147" s="9">
        <v>0</v>
      </c>
      <c r="M147" s="7">
        <v>0</v>
      </c>
      <c r="N147" s="322">
        <v>0</v>
      </c>
      <c r="O147" s="505">
        <v>0</v>
      </c>
      <c r="P147" s="323">
        <v>0</v>
      </c>
      <c r="Q147" s="322">
        <v>0</v>
      </c>
      <c r="R147" s="7">
        <v>0</v>
      </c>
      <c r="S147" s="505">
        <v>0</v>
      </c>
      <c r="T147" s="323">
        <v>0</v>
      </c>
      <c r="U147" s="322">
        <v>0</v>
      </c>
      <c r="V147" s="322">
        <v>0</v>
      </c>
      <c r="W147" s="12">
        <v>0</v>
      </c>
      <c r="X147" s="323">
        <v>0</v>
      </c>
      <c r="Y147" s="322">
        <v>0</v>
      </c>
      <c r="Z147" s="322">
        <v>0</v>
      </c>
      <c r="AA147" s="12">
        <v>0</v>
      </c>
      <c r="AB147" s="323">
        <v>0</v>
      </c>
      <c r="AC147" s="322">
        <v>0</v>
      </c>
      <c r="AD147" s="322">
        <v>0</v>
      </c>
      <c r="AE147" s="12">
        <v>0</v>
      </c>
      <c r="AF147" s="323">
        <v>0</v>
      </c>
      <c r="AG147" s="322">
        <v>0</v>
      </c>
      <c r="AH147" s="322">
        <v>0</v>
      </c>
      <c r="AI147" s="12">
        <v>0</v>
      </c>
      <c r="AJ147" s="322">
        <v>0</v>
      </c>
      <c r="AK147" s="322">
        <v>0</v>
      </c>
      <c r="AL147" s="6">
        <v>0</v>
      </c>
      <c r="AM147" s="322">
        <v>0</v>
      </c>
      <c r="AN147" s="322">
        <v>0</v>
      </c>
      <c r="AO147" s="6">
        <v>0</v>
      </c>
      <c r="AP147" s="322">
        <v>0</v>
      </c>
      <c r="AQ147" s="322">
        <v>0</v>
      </c>
      <c r="AR147" s="6">
        <v>0</v>
      </c>
      <c r="AS147" s="7">
        <v>0</v>
      </c>
      <c r="AT147" s="322">
        <v>0</v>
      </c>
      <c r="AU147" s="6">
        <v>0</v>
      </c>
      <c r="AV147" s="7">
        <v>0</v>
      </c>
      <c r="AW147" s="322">
        <v>0</v>
      </c>
      <c r="AX147" s="6">
        <v>0</v>
      </c>
      <c r="AY147" s="7">
        <v>0</v>
      </c>
      <c r="AZ147" s="322">
        <v>0</v>
      </c>
      <c r="BA147" s="6">
        <v>0</v>
      </c>
      <c r="BB147" s="7">
        <v>0</v>
      </c>
      <c r="BC147" s="322">
        <v>0</v>
      </c>
      <c r="BD147" s="12">
        <v>0</v>
      </c>
    </row>
    <row r="148" spans="2:56" x14ac:dyDescent="0.35">
      <c r="B148" s="81"/>
      <c r="C148" s="607" t="s">
        <v>69</v>
      </c>
      <c r="D148" s="448">
        <f>SUM(D142:D147)</f>
        <v>4.50861</v>
      </c>
      <c r="E148" s="454">
        <f>SUM(E142:E147)</f>
        <v>4.5408125100000003</v>
      </c>
      <c r="F148" s="633">
        <f>SUM(F142:F147)</f>
        <v>3.9884553499999997</v>
      </c>
      <c r="G148" s="637">
        <f>F148/E148</f>
        <v>0.87835719735541329</v>
      </c>
      <c r="H148" s="448">
        <f>SUM(H142:H147)</f>
        <v>4.50861</v>
      </c>
      <c r="I148" s="454">
        <f>SUM(I142:I147)</f>
        <v>4.5629390499999998</v>
      </c>
      <c r="J148" s="633">
        <f>SUM(J142:J147)</f>
        <v>3.69634237</v>
      </c>
      <c r="K148" s="637">
        <f>J148/I148</f>
        <v>0.81007927774095523</v>
      </c>
      <c r="L148" s="448">
        <f>SUM(L142:L147)</f>
        <v>4.3848899999999995</v>
      </c>
      <c r="M148" s="454">
        <f>SUM(M142:M147)</f>
        <v>4.4668605799999996</v>
      </c>
      <c r="N148" s="633">
        <f>SUM(N142:N147)</f>
        <v>3.7257530300000008</v>
      </c>
      <c r="O148" s="637">
        <f>N148/M148</f>
        <v>0.83408760208047528</v>
      </c>
      <c r="P148" s="448">
        <f>SUM(P142:P147)</f>
        <v>4.1999599999999999</v>
      </c>
      <c r="Q148" s="454">
        <f>SUM(Q142:Q147)</f>
        <v>4.1999599999999999</v>
      </c>
      <c r="R148" s="633">
        <f>SUM(R142:R147)</f>
        <v>3.8266747700000003</v>
      </c>
      <c r="S148" s="637">
        <f>R148/Q148</f>
        <v>0.91112171782588414</v>
      </c>
      <c r="T148" s="448">
        <f>SUM(T142:T147)</f>
        <v>4.01037</v>
      </c>
      <c r="U148" s="454">
        <f>SUM(U142:U147)</f>
        <v>4.01037</v>
      </c>
      <c r="V148" s="454">
        <f>SUM(V142:V147)</f>
        <v>3.3089189700000001</v>
      </c>
      <c r="W148" s="383">
        <f>V148/U148</f>
        <v>0.82509069487354036</v>
      </c>
      <c r="X148" s="448">
        <f>SUM(X142:X147)</f>
        <v>4.01037</v>
      </c>
      <c r="Y148" s="454">
        <f>SUM(Y142:Y147)</f>
        <v>4.01037</v>
      </c>
      <c r="Z148" s="454">
        <f>SUM(Z142:Z147)</f>
        <v>3.2095353599999994</v>
      </c>
      <c r="AA148" s="383">
        <f>Z148/Y148</f>
        <v>0.8003090388168671</v>
      </c>
      <c r="AB148" s="448">
        <f>SUM(AB142:AB147)</f>
        <v>4.01037</v>
      </c>
      <c r="AC148" s="454">
        <f>SUM(AC142:AC147)</f>
        <v>4.0191283899999997</v>
      </c>
      <c r="AD148" s="454">
        <f>SUM(AD142:AD147)</f>
        <v>2.9260736399999998</v>
      </c>
      <c r="AE148" s="383">
        <f>AD148/AC148</f>
        <v>0.72803686671975165</v>
      </c>
      <c r="AF148" s="448">
        <f>SUM(AF142:AF147)</f>
        <v>3.9279900000000003</v>
      </c>
      <c r="AG148" s="454">
        <f>SUM(AG142:AG147)</f>
        <v>3.9601586000000002</v>
      </c>
      <c r="AH148" s="454">
        <f>SUM(AH142:AH147)</f>
        <v>3.1991023399999992</v>
      </c>
      <c r="AI148" s="383">
        <f>AH148/AG148</f>
        <v>0.80782177259264287</v>
      </c>
      <c r="AJ148" s="852">
        <f t="shared" si="136"/>
        <v>0</v>
      </c>
      <c r="AK148" s="387">
        <f t="shared" si="137"/>
        <v>-4.8491859649099356E-3</v>
      </c>
      <c r="AL148" s="387">
        <f t="shared" si="138"/>
        <v>7.9027576658165385E-2</v>
      </c>
      <c r="AM148" s="459">
        <f t="shared" si="139"/>
        <v>2.8215074950569002E-2</v>
      </c>
      <c r="AN148" s="387">
        <f t="shared" si="140"/>
        <v>2.1509171436911098E-2</v>
      </c>
      <c r="AO148" s="387">
        <f t="shared" si="141"/>
        <v>-7.8938834010693418E-3</v>
      </c>
      <c r="AP148" s="459">
        <f>(L148-P148)/P148</f>
        <v>4.4031371727349687E-2</v>
      </c>
      <c r="AQ148" s="387">
        <f t="shared" si="188"/>
        <v>6.3548362365355798E-2</v>
      </c>
      <c r="AR148" s="387">
        <f t="shared" si="189"/>
        <v>-2.6373221155661351E-2</v>
      </c>
      <c r="AS148" s="387">
        <f t="shared" si="144"/>
        <v>4.7274939718779045E-2</v>
      </c>
      <c r="AT148" s="387">
        <f t="shared" si="145"/>
        <v>4.7274939718779045E-2</v>
      </c>
      <c r="AU148" s="387">
        <f t="shared" si="146"/>
        <v>0.15647279510141651</v>
      </c>
      <c r="AV148" s="387">
        <f t="shared" si="172"/>
        <v>0</v>
      </c>
      <c r="AW148" s="459">
        <f t="shared" si="173"/>
        <v>0</v>
      </c>
      <c r="AX148" s="388">
        <f t="shared" si="174"/>
        <v>3.0965108295301896E-2</v>
      </c>
      <c r="AY148" s="387">
        <f>(X148-AB148)/AB148</f>
        <v>0</v>
      </c>
      <c r="AZ148" s="459">
        <f>(Y148-AC148)/AC148</f>
        <v>-2.1791764656713722E-3</v>
      </c>
      <c r="BA148" s="388">
        <f>(Z148-AD148)/AD148</f>
        <v>9.6874431362568028E-2</v>
      </c>
      <c r="BB148" s="387">
        <f>(AB148-AF148)/AF148</f>
        <v>2.0972558484110108E-2</v>
      </c>
      <c r="BC148" s="459">
        <f>(AC148-AG148)/AG148</f>
        <v>1.4890764728463013E-2</v>
      </c>
      <c r="BD148" s="383">
        <f>(AD148-AH148)/AH148</f>
        <v>-8.5345409737657668E-2</v>
      </c>
    </row>
    <row r="149" spans="2:56" x14ac:dyDescent="0.35">
      <c r="B149" s="81"/>
      <c r="C149" s="606" t="s">
        <v>64</v>
      </c>
      <c r="D149" s="447">
        <v>1.0030000000000001E-2</v>
      </c>
      <c r="E149" s="453">
        <v>1.0030000000000001E-2</v>
      </c>
      <c r="F149" s="632">
        <v>0</v>
      </c>
      <c r="G149" s="504">
        <f>F149/E149</f>
        <v>0</v>
      </c>
      <c r="H149" s="447">
        <v>1.0030000000000001E-2</v>
      </c>
      <c r="I149" s="453">
        <v>1.0030000000000001E-2</v>
      </c>
      <c r="J149" s="632">
        <v>0</v>
      </c>
      <c r="K149" s="504">
        <f>J149/I149</f>
        <v>0</v>
      </c>
      <c r="L149" s="447">
        <v>1.0030000000000001E-2</v>
      </c>
      <c r="M149" s="453">
        <v>1.0030000000000001E-2</v>
      </c>
      <c r="N149" s="632">
        <v>0</v>
      </c>
      <c r="O149" s="504">
        <f>N149/M149</f>
        <v>0</v>
      </c>
      <c r="P149" s="447">
        <v>1.0030000000000001E-2</v>
      </c>
      <c r="Q149" s="453">
        <v>1.0030000000000001E-2</v>
      </c>
      <c r="R149" s="632">
        <v>0</v>
      </c>
      <c r="S149" s="504">
        <f>R149/Q149</f>
        <v>0</v>
      </c>
      <c r="T149" s="447">
        <v>1.0030000000000001E-2</v>
      </c>
      <c r="U149" s="453">
        <v>1.0030000000000001E-2</v>
      </c>
      <c r="V149" s="453">
        <v>0</v>
      </c>
      <c r="W149" s="85">
        <f>V149/U149</f>
        <v>0</v>
      </c>
      <c r="X149" s="447">
        <v>1.0030000000000001E-2</v>
      </c>
      <c r="Y149" s="453">
        <v>1.0030000000000001E-2</v>
      </c>
      <c r="Z149" s="453">
        <v>1.002923E-2</v>
      </c>
      <c r="AA149" s="85">
        <f>Z149/Y149</f>
        <v>0.99992323030907271</v>
      </c>
      <c r="AB149" s="447">
        <v>1.0030000000000001E-2</v>
      </c>
      <c r="AC149" s="453">
        <v>1.0030000000000001E-2</v>
      </c>
      <c r="AD149" s="453">
        <v>6.3927200000000002E-3</v>
      </c>
      <c r="AE149" s="85">
        <f>AD149/AC149</f>
        <v>0.63735992023928212</v>
      </c>
      <c r="AF149" s="447">
        <v>1.0030000000000001E-2</v>
      </c>
      <c r="AG149" s="453">
        <v>1.0030000000000001E-2</v>
      </c>
      <c r="AH149" s="453">
        <v>1.3687300000000001E-3</v>
      </c>
      <c r="AI149" s="85">
        <f>AH149/AG149</f>
        <v>0.13646360917248254</v>
      </c>
      <c r="AJ149" s="802">
        <f t="shared" si="136"/>
        <v>0</v>
      </c>
      <c r="AK149" s="254">
        <f t="shared" si="137"/>
        <v>0</v>
      </c>
      <c r="AL149" s="7">
        <v>0</v>
      </c>
      <c r="AM149" s="403">
        <f t="shared" si="139"/>
        <v>0</v>
      </c>
      <c r="AN149" s="254">
        <f t="shared" si="140"/>
        <v>0</v>
      </c>
      <c r="AO149" s="7">
        <v>0</v>
      </c>
      <c r="AP149" s="403">
        <v>0</v>
      </c>
      <c r="AQ149" s="254">
        <f t="shared" si="188"/>
        <v>0</v>
      </c>
      <c r="AR149" s="254">
        <v>0</v>
      </c>
      <c r="AS149" s="254">
        <f t="shared" si="144"/>
        <v>0</v>
      </c>
      <c r="AT149" s="254">
        <f t="shared" si="145"/>
        <v>0</v>
      </c>
      <c r="AU149" s="322">
        <v>0</v>
      </c>
      <c r="AV149" s="254">
        <f t="shared" si="172"/>
        <v>0</v>
      </c>
      <c r="AW149" s="403">
        <f t="shared" si="173"/>
        <v>0</v>
      </c>
      <c r="AX149" s="95">
        <f t="shared" si="174"/>
        <v>-1</v>
      </c>
      <c r="AY149" s="254">
        <f>(X149-AB149)/AB149</f>
        <v>0</v>
      </c>
      <c r="AZ149" s="403">
        <f>(Y149-AC149)/AC149</f>
        <v>0</v>
      </c>
      <c r="BA149" s="95">
        <f t="shared" ref="BA149:BA154" si="194">(Z149-AD149)/AD149</f>
        <v>0.56885175637287411</v>
      </c>
      <c r="BB149" s="254">
        <f>(AB149-AF149)/AF149</f>
        <v>0</v>
      </c>
      <c r="BC149" s="403">
        <f t="shared" ref="BC149:BD154" si="195">(AC149-AG149)/AG149</f>
        <v>0</v>
      </c>
      <c r="BD149" s="85">
        <f t="shared" si="195"/>
        <v>3.6705486107559562</v>
      </c>
    </row>
    <row r="150" spans="2:56" x14ac:dyDescent="0.35">
      <c r="B150" s="81"/>
      <c r="C150" s="606" t="s">
        <v>65</v>
      </c>
      <c r="D150" s="9">
        <v>0</v>
      </c>
      <c r="E150" s="7">
        <v>0</v>
      </c>
      <c r="F150" s="322">
        <v>0</v>
      </c>
      <c r="G150" s="505">
        <v>0</v>
      </c>
      <c r="H150" s="9">
        <v>0</v>
      </c>
      <c r="I150" s="7">
        <v>0</v>
      </c>
      <c r="J150" s="322">
        <v>0</v>
      </c>
      <c r="K150" s="505">
        <v>0</v>
      </c>
      <c r="L150" s="9">
        <v>0</v>
      </c>
      <c r="M150" s="7">
        <v>0</v>
      </c>
      <c r="N150" s="322">
        <v>0</v>
      </c>
      <c r="O150" s="505">
        <v>0</v>
      </c>
      <c r="P150" s="323">
        <v>0</v>
      </c>
      <c r="Q150" s="322">
        <v>0</v>
      </c>
      <c r="R150" s="7">
        <v>0</v>
      </c>
      <c r="S150" s="505">
        <v>0</v>
      </c>
      <c r="T150" s="323">
        <v>0</v>
      </c>
      <c r="U150" s="322">
        <v>0</v>
      </c>
      <c r="V150" s="322">
        <v>0</v>
      </c>
      <c r="W150" s="12">
        <v>0</v>
      </c>
      <c r="X150" s="323">
        <v>0</v>
      </c>
      <c r="Y150" s="322">
        <v>0</v>
      </c>
      <c r="Z150" s="322">
        <v>0</v>
      </c>
      <c r="AA150" s="12">
        <v>0</v>
      </c>
      <c r="AB150" s="323">
        <v>0</v>
      </c>
      <c r="AC150" s="322">
        <v>0</v>
      </c>
      <c r="AD150" s="322">
        <v>0</v>
      </c>
      <c r="AE150" s="12">
        <v>0</v>
      </c>
      <c r="AF150" s="323">
        <v>0</v>
      </c>
      <c r="AG150" s="322">
        <v>0</v>
      </c>
      <c r="AH150" s="322">
        <v>0</v>
      </c>
      <c r="AI150" s="12">
        <v>0</v>
      </c>
      <c r="AJ150" s="322">
        <v>0</v>
      </c>
      <c r="AK150" s="322">
        <v>0</v>
      </c>
      <c r="AL150" s="6">
        <v>0</v>
      </c>
      <c r="AM150" s="322">
        <v>0</v>
      </c>
      <c r="AN150" s="322">
        <v>0</v>
      </c>
      <c r="AO150" s="6">
        <v>0</v>
      </c>
      <c r="AP150" s="322">
        <v>0</v>
      </c>
      <c r="AQ150" s="322">
        <v>0</v>
      </c>
      <c r="AR150" s="6">
        <v>0</v>
      </c>
      <c r="AS150" s="7">
        <v>0</v>
      </c>
      <c r="AT150" s="322">
        <v>0</v>
      </c>
      <c r="AU150" s="6">
        <v>0</v>
      </c>
      <c r="AV150" s="7">
        <v>0</v>
      </c>
      <c r="AW150" s="322">
        <v>0</v>
      </c>
      <c r="AX150" s="6">
        <v>0</v>
      </c>
      <c r="AY150" s="7">
        <v>0</v>
      </c>
      <c r="AZ150" s="322">
        <v>0</v>
      </c>
      <c r="BA150" s="6">
        <v>0</v>
      </c>
      <c r="BB150" s="7">
        <v>0</v>
      </c>
      <c r="BC150" s="322">
        <v>0</v>
      </c>
      <c r="BD150" s="12">
        <v>0</v>
      </c>
    </row>
    <row r="151" spans="2:56" ht="15" thickBot="1" x14ac:dyDescent="0.4">
      <c r="B151" s="82"/>
      <c r="C151" s="608" t="s">
        <v>70</v>
      </c>
      <c r="D151" s="449">
        <f>SUM(D149:D150)</f>
        <v>1.0030000000000001E-2</v>
      </c>
      <c r="E151" s="455">
        <f>SUM(E149:E150)</f>
        <v>1.0030000000000001E-2</v>
      </c>
      <c r="F151" s="634">
        <f>SUM(F149:F150)</f>
        <v>0</v>
      </c>
      <c r="G151" s="565">
        <f>F151/E151</f>
        <v>0</v>
      </c>
      <c r="H151" s="449">
        <f>SUM(H149:H150)</f>
        <v>1.0030000000000001E-2</v>
      </c>
      <c r="I151" s="455">
        <f>SUM(I149:I150)</f>
        <v>1.0030000000000001E-2</v>
      </c>
      <c r="J151" s="634">
        <f>SUM(J149:J150)</f>
        <v>0</v>
      </c>
      <c r="K151" s="565">
        <f>J151/I151</f>
        <v>0</v>
      </c>
      <c r="L151" s="449">
        <f>SUM(L149:L150)</f>
        <v>1.0030000000000001E-2</v>
      </c>
      <c r="M151" s="455">
        <f>SUM(M149:M150)</f>
        <v>1.0030000000000001E-2</v>
      </c>
      <c r="N151" s="634">
        <f>SUM(N149:N150)</f>
        <v>0</v>
      </c>
      <c r="O151" s="565">
        <f>N151/M151</f>
        <v>0</v>
      </c>
      <c r="P151" s="449">
        <f>SUM(P149:P150)</f>
        <v>1.0030000000000001E-2</v>
      </c>
      <c r="Q151" s="455">
        <f>SUM(Q149:Q150)</f>
        <v>1.0030000000000001E-2</v>
      </c>
      <c r="R151" s="634">
        <f>SUM(R149:R150)</f>
        <v>0</v>
      </c>
      <c r="S151" s="565">
        <f>R151/Q151</f>
        <v>0</v>
      </c>
      <c r="T151" s="449">
        <f>SUM(T149:T150)</f>
        <v>1.0030000000000001E-2</v>
      </c>
      <c r="U151" s="455">
        <f>SUM(U149:U150)</f>
        <v>1.0030000000000001E-2</v>
      </c>
      <c r="V151" s="455">
        <f>SUM(V149:V150)</f>
        <v>0</v>
      </c>
      <c r="W151" s="384">
        <f>V151/U151</f>
        <v>0</v>
      </c>
      <c r="X151" s="449">
        <f>SUM(X149:X150)</f>
        <v>1.0030000000000001E-2</v>
      </c>
      <c r="Y151" s="455">
        <f>SUM(Y149:Y150)</f>
        <v>1.0030000000000001E-2</v>
      </c>
      <c r="Z151" s="455">
        <f>SUM(Z149:Z150)</f>
        <v>1.002923E-2</v>
      </c>
      <c r="AA151" s="384">
        <f>Z151/Y151</f>
        <v>0.99992323030907271</v>
      </c>
      <c r="AB151" s="449">
        <f>SUM(AB149:AB150)</f>
        <v>1.0030000000000001E-2</v>
      </c>
      <c r="AC151" s="455">
        <f>SUM(AC149:AC150)</f>
        <v>1.0030000000000001E-2</v>
      </c>
      <c r="AD151" s="455">
        <f>SUM(AD149:AD150)</f>
        <v>6.3927200000000002E-3</v>
      </c>
      <c r="AE151" s="384">
        <f>AD151/AC151</f>
        <v>0.63735992023928212</v>
      </c>
      <c r="AF151" s="449">
        <f>SUM(AF149:AF150)</f>
        <v>1.0030000000000001E-2</v>
      </c>
      <c r="AG151" s="455">
        <f>SUM(AG149:AG150)</f>
        <v>1.0030000000000001E-2</v>
      </c>
      <c r="AH151" s="455">
        <f>SUM(AH149:AH150)</f>
        <v>1.3687300000000001E-3</v>
      </c>
      <c r="AI151" s="384">
        <f>AH151/AG151</f>
        <v>0.13646360917248254</v>
      </c>
      <c r="AJ151" s="854">
        <f t="shared" si="136"/>
        <v>0</v>
      </c>
      <c r="AK151" s="285">
        <f t="shared" si="137"/>
        <v>0</v>
      </c>
      <c r="AL151" s="287">
        <v>0</v>
      </c>
      <c r="AM151" s="461">
        <f t="shared" si="139"/>
        <v>0</v>
      </c>
      <c r="AN151" s="285">
        <f t="shared" si="140"/>
        <v>0</v>
      </c>
      <c r="AO151" s="287">
        <v>0</v>
      </c>
      <c r="AP151" s="461">
        <f>(L151-P151)/P151</f>
        <v>0</v>
      </c>
      <c r="AQ151" s="285">
        <f t="shared" ref="AQ151" si="196">(M151-Q151)/Q151</f>
        <v>0</v>
      </c>
      <c r="AR151" s="287">
        <v>0</v>
      </c>
      <c r="AS151" s="285">
        <f t="shared" si="144"/>
        <v>0</v>
      </c>
      <c r="AT151" s="285">
        <f t="shared" si="145"/>
        <v>0</v>
      </c>
      <c r="AU151" s="287">
        <v>0</v>
      </c>
      <c r="AV151" s="285">
        <f t="shared" si="172"/>
        <v>0</v>
      </c>
      <c r="AW151" s="461">
        <f t="shared" si="173"/>
        <v>0</v>
      </c>
      <c r="AX151" s="114">
        <f t="shared" si="174"/>
        <v>-1</v>
      </c>
      <c r="AY151" s="285">
        <f>(X151-AB151)/AB151</f>
        <v>0</v>
      </c>
      <c r="AZ151" s="461">
        <f>(Y151-AC151)/AC151</f>
        <v>0</v>
      </c>
      <c r="BA151" s="114">
        <f t="shared" si="194"/>
        <v>0.56885175637287411</v>
      </c>
      <c r="BB151" s="285">
        <f>(AB151-AF151)/AF151</f>
        <v>0</v>
      </c>
      <c r="BC151" s="461">
        <f t="shared" si="195"/>
        <v>0</v>
      </c>
      <c r="BD151" s="113">
        <f t="shared" si="195"/>
        <v>3.6705486107559562</v>
      </c>
    </row>
    <row r="152" spans="2:56" x14ac:dyDescent="0.35">
      <c r="B152" s="109" t="s">
        <v>26</v>
      </c>
      <c r="C152" s="605" t="s">
        <v>171</v>
      </c>
      <c r="D152" s="450">
        <f>D159+D162</f>
        <v>12.659109999999998</v>
      </c>
      <c r="E152" s="456">
        <f>E159+E162</f>
        <v>16.728078570000001</v>
      </c>
      <c r="F152" s="635">
        <f>F159+F162</f>
        <v>15.304141300000001</v>
      </c>
      <c r="G152" s="376">
        <f>F152/E152</f>
        <v>0.91487741619329332</v>
      </c>
      <c r="H152" s="450">
        <f>H159+H162</f>
        <v>12.659109999999998</v>
      </c>
      <c r="I152" s="456">
        <f>I159+I162</f>
        <v>15.942726260000001</v>
      </c>
      <c r="J152" s="635">
        <f>J159+J162</f>
        <v>14.035539520000002</v>
      </c>
      <c r="K152" s="376">
        <f>J152/I152</f>
        <v>0.8803726094962131</v>
      </c>
      <c r="L152" s="450">
        <f>L159+L162</f>
        <v>11.08709</v>
      </c>
      <c r="M152" s="456">
        <f>M159+M162</f>
        <v>11.08709</v>
      </c>
      <c r="N152" s="635">
        <f>N159+N162</f>
        <v>8.7242946000000021</v>
      </c>
      <c r="O152" s="376">
        <f>N152/M152</f>
        <v>0.78688768648942164</v>
      </c>
      <c r="P152" s="450">
        <f>P159+P162</f>
        <v>9.1233000000000004</v>
      </c>
      <c r="Q152" s="456">
        <f>Q159+Q162</f>
        <v>9.1233000000000004</v>
      </c>
      <c r="R152" s="635">
        <f>R159+R162</f>
        <v>7.1701571900000012</v>
      </c>
      <c r="S152" s="376">
        <f>R152/Q152</f>
        <v>0.78591706838534314</v>
      </c>
      <c r="T152" s="450">
        <f>T159+T162</f>
        <v>8.0551199999999987</v>
      </c>
      <c r="U152" s="456">
        <f>U159+U162</f>
        <v>8.5327277099999996</v>
      </c>
      <c r="V152" s="456">
        <f>V159+V162</f>
        <v>6.7889615399999999</v>
      </c>
      <c r="W152" s="391">
        <f>V152/U152</f>
        <v>0.79563789807140117</v>
      </c>
      <c r="X152" s="450">
        <f>X159+X162</f>
        <v>8.0551199999999987</v>
      </c>
      <c r="Y152" s="456">
        <f>Y159+Y162</f>
        <v>9.6994615499999988</v>
      </c>
      <c r="Z152" s="456">
        <f>Z159+Z162</f>
        <v>7.6401977899999993</v>
      </c>
      <c r="AA152" s="391">
        <f>Z152/Y152</f>
        <v>0.78769298178206604</v>
      </c>
      <c r="AB152" s="450">
        <f>AB159+AB162</f>
        <v>8.0551199999999987</v>
      </c>
      <c r="AC152" s="456">
        <f>AC159+AC162</f>
        <v>8.0551199999999987</v>
      </c>
      <c r="AD152" s="456">
        <f>AD159+AD162</f>
        <v>6.170771779999999</v>
      </c>
      <c r="AE152" s="391">
        <f>AD152/AC152</f>
        <v>0.76606826217362378</v>
      </c>
      <c r="AF152" s="450">
        <f>AF159+AF162</f>
        <v>8.0476200000000002</v>
      </c>
      <c r="AG152" s="456">
        <f>AG159+AG162</f>
        <v>8.0476200000000002</v>
      </c>
      <c r="AH152" s="456">
        <f>AH159+AH162</f>
        <v>6.4388806599999997</v>
      </c>
      <c r="AI152" s="391">
        <f>AH152/AG152</f>
        <v>0.80009750211863873</v>
      </c>
      <c r="AJ152" s="851">
        <f t="shared" si="136"/>
        <v>0</v>
      </c>
      <c r="AK152" s="377">
        <f t="shared" si="137"/>
        <v>4.9260853958863642E-2</v>
      </c>
      <c r="AL152" s="377">
        <f t="shared" si="138"/>
        <v>9.0384967260595833E-2</v>
      </c>
      <c r="AM152" s="458">
        <f t="shared" si="139"/>
        <v>0.14178833219537304</v>
      </c>
      <c r="AN152" s="377">
        <f t="shared" si="140"/>
        <v>0.43795407631759109</v>
      </c>
      <c r="AO152" s="377">
        <f t="shared" si="141"/>
        <v>0.60878789214660389</v>
      </c>
      <c r="AP152" s="458">
        <f>(L152-P152)/P152</f>
        <v>0.21524996437692495</v>
      </c>
      <c r="AQ152" s="377">
        <f t="shared" ref="AQ152:AQ160" si="197">(M152-Q152)/Q152</f>
        <v>0.21524996437692495</v>
      </c>
      <c r="AR152" s="377">
        <f t="shared" ref="AR152:AR159" si="198">(N152-R152)/R152</f>
        <v>0.21675081435697238</v>
      </c>
      <c r="AS152" s="286">
        <f t="shared" si="144"/>
        <v>0.13260882519441075</v>
      </c>
      <c r="AT152" s="286">
        <f t="shared" si="145"/>
        <v>6.9212602355501723E-2</v>
      </c>
      <c r="AU152" s="286">
        <f t="shared" si="146"/>
        <v>5.6149331198008426E-2</v>
      </c>
      <c r="AV152" s="286">
        <f t="shared" si="172"/>
        <v>0</v>
      </c>
      <c r="AW152" s="139">
        <f t="shared" si="173"/>
        <v>-0.12028851642800721</v>
      </c>
      <c r="AX152" s="116">
        <f t="shared" si="174"/>
        <v>-0.1114154729232474</v>
      </c>
      <c r="AY152" s="286">
        <f t="shared" ref="AY152:AZ154" si="199">(X152-AB152)/AB152</f>
        <v>0</v>
      </c>
      <c r="AZ152" s="139">
        <f t="shared" si="199"/>
        <v>0.20413619536394248</v>
      </c>
      <c r="BA152" s="116">
        <f t="shared" si="194"/>
        <v>0.2381267793378028</v>
      </c>
      <c r="BB152" s="286">
        <f>(AB152-AF152)/AF152</f>
        <v>9.3195255243146515E-4</v>
      </c>
      <c r="BC152" s="139">
        <f t="shared" si="195"/>
        <v>9.3195255243146515E-4</v>
      </c>
      <c r="BD152" s="115">
        <f t="shared" si="195"/>
        <v>-4.1639050971322193E-2</v>
      </c>
    </row>
    <row r="153" spans="2:56" x14ac:dyDescent="0.35">
      <c r="B153" s="81"/>
      <c r="C153" s="606" t="s">
        <v>57</v>
      </c>
      <c r="D153" s="447">
        <v>4.7712000000000003</v>
      </c>
      <c r="E153" s="453">
        <v>4.9181672399999998</v>
      </c>
      <c r="F153" s="632">
        <v>4.88455481</v>
      </c>
      <c r="G153" s="504">
        <f>F153/E153</f>
        <v>0.99316565940933721</v>
      </c>
      <c r="H153" s="447">
        <v>4.7712000000000003</v>
      </c>
      <c r="I153" s="453">
        <v>4.7712000000000003</v>
      </c>
      <c r="J153" s="632">
        <v>4.4280955000000004</v>
      </c>
      <c r="K153" s="504">
        <f>J153/I153</f>
        <v>0.92808842639168343</v>
      </c>
      <c r="L153" s="447">
        <v>4.0348300000000004</v>
      </c>
      <c r="M153" s="453">
        <v>4.0348300000000004</v>
      </c>
      <c r="N153" s="632">
        <v>3.5976251999999995</v>
      </c>
      <c r="O153" s="504">
        <f>N153/M153</f>
        <v>0.89164232445976643</v>
      </c>
      <c r="P153" s="447">
        <v>3.7803800000000001</v>
      </c>
      <c r="Q153" s="453">
        <v>3.7803800000000001</v>
      </c>
      <c r="R153" s="632">
        <v>3.3737485100000009</v>
      </c>
      <c r="S153" s="504">
        <f>R153/Q153</f>
        <v>0.89243634502351632</v>
      </c>
      <c r="T153" s="447">
        <v>3.3697400000000002</v>
      </c>
      <c r="U153" s="453">
        <v>3.3697400000000002</v>
      </c>
      <c r="V153" s="453">
        <v>3.1310303900000003</v>
      </c>
      <c r="W153" s="85">
        <f>V153/U153</f>
        <v>0.92916082249669119</v>
      </c>
      <c r="X153" s="447">
        <v>3.3697400000000002</v>
      </c>
      <c r="Y153" s="453">
        <v>3.3697400000000002</v>
      </c>
      <c r="Z153" s="453">
        <v>3.1385680700000003</v>
      </c>
      <c r="AA153" s="85">
        <f>Z153/Y153</f>
        <v>0.93139769537115624</v>
      </c>
      <c r="AB153" s="447">
        <v>3.3697400000000002</v>
      </c>
      <c r="AC153" s="453">
        <v>3.3697400000000002</v>
      </c>
      <c r="AD153" s="453">
        <v>3.1167770799999994</v>
      </c>
      <c r="AE153" s="85">
        <f>AD153/AC153</f>
        <v>0.92493102731961496</v>
      </c>
      <c r="AF153" s="447">
        <v>3.3159100000000001</v>
      </c>
      <c r="AG153" s="453">
        <v>3.3159100000000001</v>
      </c>
      <c r="AH153" s="453">
        <v>3.1277660800000002</v>
      </c>
      <c r="AI153" s="85">
        <f>AH153/AG153</f>
        <v>0.94326024530219466</v>
      </c>
      <c r="AJ153" s="802">
        <f t="shared" si="136"/>
        <v>0</v>
      </c>
      <c r="AK153" s="254">
        <f t="shared" si="137"/>
        <v>3.0802992957746373E-2</v>
      </c>
      <c r="AL153" s="254">
        <f t="shared" si="138"/>
        <v>0.10308253514405902</v>
      </c>
      <c r="AM153" s="403">
        <f t="shared" si="139"/>
        <v>0.18250335206192081</v>
      </c>
      <c r="AN153" s="254">
        <f t="shared" si="140"/>
        <v>0.18250335206192081</v>
      </c>
      <c r="AO153" s="254">
        <f t="shared" si="141"/>
        <v>0.23083847088907455</v>
      </c>
      <c r="AP153" s="403">
        <f>(L153-P153)/P153</f>
        <v>6.7308048397251144E-2</v>
      </c>
      <c r="AQ153" s="254">
        <f t="shared" si="197"/>
        <v>6.7308048397251144E-2</v>
      </c>
      <c r="AR153" s="254">
        <f t="shared" si="198"/>
        <v>6.6358440570307542E-2</v>
      </c>
      <c r="AS153" s="254">
        <f t="shared" si="144"/>
        <v>0.12186103378895698</v>
      </c>
      <c r="AT153" s="254">
        <f t="shared" si="145"/>
        <v>0.12186103378895698</v>
      </c>
      <c r="AU153" s="254">
        <f t="shared" si="146"/>
        <v>7.7520205736489378E-2</v>
      </c>
      <c r="AV153" s="254">
        <f t="shared" si="172"/>
        <v>0</v>
      </c>
      <c r="AW153" s="403">
        <f t="shared" si="173"/>
        <v>0</v>
      </c>
      <c r="AX153" s="95">
        <f t="shared" si="174"/>
        <v>-2.4016302440749648E-3</v>
      </c>
      <c r="AY153" s="254">
        <f t="shared" si="199"/>
        <v>0</v>
      </c>
      <c r="AZ153" s="403">
        <f t="shared" si="199"/>
        <v>0</v>
      </c>
      <c r="BA153" s="95">
        <f t="shared" si="194"/>
        <v>6.9915138107987003E-3</v>
      </c>
      <c r="BB153" s="254">
        <f>(AB153-AF153)/AF153</f>
        <v>1.6233854356722602E-2</v>
      </c>
      <c r="BC153" s="403">
        <f t="shared" si="195"/>
        <v>1.6233854356722602E-2</v>
      </c>
      <c r="BD153" s="85">
        <f t="shared" si="195"/>
        <v>-3.5133701558656212E-3</v>
      </c>
    </row>
    <row r="154" spans="2:56" x14ac:dyDescent="0.35">
      <c r="B154" s="81"/>
      <c r="C154" s="606" t="s">
        <v>58</v>
      </c>
      <c r="D154" s="447">
        <v>6.5828899999999999</v>
      </c>
      <c r="E154" s="453">
        <v>10.65185857</v>
      </c>
      <c r="F154" s="632">
        <v>9.3513076599999998</v>
      </c>
      <c r="G154" s="504">
        <f>F154/E154</f>
        <v>0.87790385110229641</v>
      </c>
      <c r="H154" s="447">
        <v>6.5828899999999999</v>
      </c>
      <c r="I154" s="453">
        <v>9.8665062599999995</v>
      </c>
      <c r="J154" s="632">
        <v>8.5100239400000017</v>
      </c>
      <c r="K154" s="504">
        <f>J154/I154</f>
        <v>0.86251644865423738</v>
      </c>
      <c r="L154" s="447">
        <v>6.2201500000000003</v>
      </c>
      <c r="M154" s="453">
        <v>6.2201500000000003</v>
      </c>
      <c r="N154" s="632">
        <v>4.5374514900000014</v>
      </c>
      <c r="O154" s="504">
        <f>N154/M154</f>
        <v>0.72947621681149188</v>
      </c>
      <c r="P154" s="447">
        <v>4.5108100000000002</v>
      </c>
      <c r="Q154" s="453">
        <v>4.5108100000000002</v>
      </c>
      <c r="R154" s="632">
        <v>3.3703452600000001</v>
      </c>
      <c r="S154" s="504">
        <f>R154/Q154</f>
        <v>0.7471707431702953</v>
      </c>
      <c r="T154" s="447">
        <v>3.78417</v>
      </c>
      <c r="U154" s="453">
        <v>4.3960777100000001</v>
      </c>
      <c r="V154" s="453">
        <v>3.3345581900000001</v>
      </c>
      <c r="W154" s="85">
        <f>V154/U154</f>
        <v>0.75853031042074093</v>
      </c>
      <c r="X154" s="447">
        <v>3.78417</v>
      </c>
      <c r="Y154" s="453">
        <v>5.5448115499999995</v>
      </c>
      <c r="Z154" s="453">
        <v>3.9623776199999998</v>
      </c>
      <c r="AA154" s="85">
        <f>Z154/Y154</f>
        <v>0.71460997082939637</v>
      </c>
      <c r="AB154" s="447">
        <v>3.78417</v>
      </c>
      <c r="AC154" s="453">
        <v>3.78417</v>
      </c>
      <c r="AD154" s="453">
        <v>2.7496993599999997</v>
      </c>
      <c r="AE154" s="85">
        <f>AD154/AC154</f>
        <v>0.72663209105299176</v>
      </c>
      <c r="AF154" s="447">
        <v>4.0446299999999997</v>
      </c>
      <c r="AG154" s="453">
        <v>4.0446299999999997</v>
      </c>
      <c r="AH154" s="453">
        <v>2.65658555</v>
      </c>
      <c r="AI154" s="85">
        <f>AH154/AG154</f>
        <v>0.65681794131972515</v>
      </c>
      <c r="AJ154" s="802">
        <f t="shared" si="136"/>
        <v>0</v>
      </c>
      <c r="AK154" s="254">
        <f t="shared" si="137"/>
        <v>7.9597811961455184E-2</v>
      </c>
      <c r="AL154" s="254">
        <f t="shared" si="138"/>
        <v>9.8857973365465979E-2</v>
      </c>
      <c r="AM154" s="403">
        <f t="shared" si="139"/>
        <v>5.831692161764581E-2</v>
      </c>
      <c r="AN154" s="254">
        <f t="shared" si="140"/>
        <v>0.58621677290740559</v>
      </c>
      <c r="AO154" s="254">
        <f t="shared" si="141"/>
        <v>0.87550742057630226</v>
      </c>
      <c r="AP154" s="403">
        <f>(L154-P154)/P154</f>
        <v>0.37894302797058621</v>
      </c>
      <c r="AQ154" s="254">
        <f t="shared" si="197"/>
        <v>0.37894302797058621</v>
      </c>
      <c r="AR154" s="254">
        <f t="shared" si="198"/>
        <v>0.34628684599511955</v>
      </c>
      <c r="AS154" s="254">
        <f t="shared" si="144"/>
        <v>0.19202097157368728</v>
      </c>
      <c r="AT154" s="254">
        <f t="shared" si="145"/>
        <v>2.6098785683203965E-2</v>
      </c>
      <c r="AU154" s="254">
        <f t="shared" si="146"/>
        <v>1.0732177386294174E-2</v>
      </c>
      <c r="AV154" s="254">
        <f t="shared" si="172"/>
        <v>0</v>
      </c>
      <c r="AW154" s="403">
        <f t="shared" si="173"/>
        <v>-0.20717274692590759</v>
      </c>
      <c r="AX154" s="95">
        <f t="shared" si="174"/>
        <v>-0.15844512820562512</v>
      </c>
      <c r="AY154" s="254">
        <f t="shared" si="199"/>
        <v>0</v>
      </c>
      <c r="AZ154" s="403">
        <f t="shared" si="199"/>
        <v>0.4652649193878709</v>
      </c>
      <c r="BA154" s="95">
        <f t="shared" si="194"/>
        <v>0.44102212686989906</v>
      </c>
      <c r="BB154" s="254">
        <f>(AB154-AF154)/AF154</f>
        <v>-6.4396496094821953E-2</v>
      </c>
      <c r="BC154" s="403">
        <f t="shared" si="195"/>
        <v>-6.4396496094821953E-2</v>
      </c>
      <c r="BD154" s="85">
        <f t="shared" si="195"/>
        <v>3.5050183119455625E-2</v>
      </c>
    </row>
    <row r="155" spans="2:56" x14ac:dyDescent="0.35">
      <c r="B155" s="81"/>
      <c r="C155" s="606" t="s">
        <v>59</v>
      </c>
      <c r="D155" s="323">
        <v>0</v>
      </c>
      <c r="E155" s="322">
        <v>0</v>
      </c>
      <c r="F155" s="7">
        <v>0</v>
      </c>
      <c r="G155" s="638">
        <v>0</v>
      </c>
      <c r="H155" s="323">
        <v>0</v>
      </c>
      <c r="I155" s="322">
        <v>0</v>
      </c>
      <c r="J155" s="7">
        <v>0</v>
      </c>
      <c r="K155" s="638">
        <v>0</v>
      </c>
      <c r="L155" s="323">
        <v>0</v>
      </c>
      <c r="M155" s="322">
        <v>0</v>
      </c>
      <c r="N155" s="7">
        <v>0</v>
      </c>
      <c r="O155" s="638">
        <v>0</v>
      </c>
      <c r="P155" s="323">
        <v>0</v>
      </c>
      <c r="Q155" s="322">
        <v>0</v>
      </c>
      <c r="R155" s="7">
        <v>0</v>
      </c>
      <c r="S155" s="638">
        <v>0</v>
      </c>
      <c r="T155" s="323">
        <v>0</v>
      </c>
      <c r="U155" s="322">
        <v>0</v>
      </c>
      <c r="V155" s="322">
        <v>0</v>
      </c>
      <c r="W155" s="395">
        <v>0</v>
      </c>
      <c r="X155" s="323">
        <v>0</v>
      </c>
      <c r="Y155" s="322">
        <v>0</v>
      </c>
      <c r="Z155" s="322">
        <v>0</v>
      </c>
      <c r="AA155" s="395">
        <v>0</v>
      </c>
      <c r="AB155" s="323">
        <v>0</v>
      </c>
      <c r="AC155" s="322">
        <v>0</v>
      </c>
      <c r="AD155" s="322">
        <v>0</v>
      </c>
      <c r="AE155" s="395">
        <v>0</v>
      </c>
      <c r="AF155" s="323">
        <v>0</v>
      </c>
      <c r="AG155" s="322">
        <v>0</v>
      </c>
      <c r="AH155" s="322">
        <v>0</v>
      </c>
      <c r="AI155" s="395">
        <v>0</v>
      </c>
      <c r="AJ155" s="322">
        <v>0</v>
      </c>
      <c r="AK155" s="322">
        <v>0</v>
      </c>
      <c r="AL155" s="6">
        <v>0</v>
      </c>
      <c r="AM155" s="322">
        <v>0</v>
      </c>
      <c r="AN155" s="322">
        <v>0</v>
      </c>
      <c r="AO155" s="6">
        <v>0</v>
      </c>
      <c r="AP155" s="322">
        <v>0</v>
      </c>
      <c r="AQ155" s="322">
        <v>0</v>
      </c>
      <c r="AR155" s="6">
        <v>0</v>
      </c>
      <c r="AS155" s="7">
        <v>0</v>
      </c>
      <c r="AT155" s="322">
        <v>0</v>
      </c>
      <c r="AU155" s="6">
        <v>0</v>
      </c>
      <c r="AV155" s="7">
        <v>0</v>
      </c>
      <c r="AW155" s="322">
        <v>0</v>
      </c>
      <c r="AX155" s="6">
        <v>0</v>
      </c>
      <c r="AY155" s="7">
        <v>0</v>
      </c>
      <c r="AZ155" s="322">
        <v>0</v>
      </c>
      <c r="BA155" s="6">
        <v>0</v>
      </c>
      <c r="BB155" s="7">
        <v>0</v>
      </c>
      <c r="BC155" s="322">
        <v>0</v>
      </c>
      <c r="BD155" s="12">
        <v>0</v>
      </c>
    </row>
    <row r="156" spans="2:56" x14ac:dyDescent="0.35">
      <c r="B156" s="81"/>
      <c r="C156" s="606" t="s">
        <v>60</v>
      </c>
      <c r="D156" s="323">
        <v>0.25800000000000001</v>
      </c>
      <c r="E156" s="322">
        <v>0.25800000000000001</v>
      </c>
      <c r="F156" s="7">
        <v>0.23513314000000002</v>
      </c>
      <c r="G156" s="504">
        <f>F156/E156</f>
        <v>0.91136875968992248</v>
      </c>
      <c r="H156" s="323">
        <v>0.25800000000000001</v>
      </c>
      <c r="I156" s="322">
        <v>0.25800000000000001</v>
      </c>
      <c r="J156" s="7">
        <v>0.21528321</v>
      </c>
      <c r="K156" s="504">
        <f>J156/I156</f>
        <v>0.83443104651162792</v>
      </c>
      <c r="L156" s="323">
        <v>0.25489000000000001</v>
      </c>
      <c r="M156" s="322">
        <v>0.25489000000000001</v>
      </c>
      <c r="N156" s="7">
        <v>0.23001201000000002</v>
      </c>
      <c r="O156" s="504">
        <f>N156/M156</f>
        <v>0.90239715171250345</v>
      </c>
      <c r="P156" s="447">
        <v>0.25489000000000001</v>
      </c>
      <c r="Q156" s="453">
        <v>0.25489000000000001</v>
      </c>
      <c r="R156" s="632">
        <v>0.22747428</v>
      </c>
      <c r="S156" s="504">
        <f>R156/Q156</f>
        <v>0.89244097453803595</v>
      </c>
      <c r="T156" s="447">
        <v>0.38918999999999998</v>
      </c>
      <c r="U156" s="453">
        <v>0.25489000000000001</v>
      </c>
      <c r="V156" s="453">
        <v>0.14803432</v>
      </c>
      <c r="W156" s="85">
        <f>V156/U156</f>
        <v>0.58077727647220367</v>
      </c>
      <c r="X156" s="447">
        <v>0.38918999999999998</v>
      </c>
      <c r="Y156" s="453">
        <v>0.25489000000000001</v>
      </c>
      <c r="Z156" s="453">
        <v>0.14631470999999999</v>
      </c>
      <c r="AA156" s="85">
        <f>Z156/Y156</f>
        <v>0.57403079759896425</v>
      </c>
      <c r="AB156" s="447">
        <v>0.38918999999999998</v>
      </c>
      <c r="AC156" s="453">
        <v>0.38918999999999998</v>
      </c>
      <c r="AD156" s="453">
        <v>0.16317095000000001</v>
      </c>
      <c r="AE156" s="85">
        <f>AD156/AC156</f>
        <v>0.41925781751843577</v>
      </c>
      <c r="AF156" s="447">
        <v>0.37506</v>
      </c>
      <c r="AG156" s="453">
        <v>0.37506</v>
      </c>
      <c r="AH156" s="453">
        <v>0.35305028000000005</v>
      </c>
      <c r="AI156" s="85">
        <f>AH156/AG156</f>
        <v>0.94131680264491024</v>
      </c>
      <c r="AJ156" s="802">
        <f t="shared" si="136"/>
        <v>0</v>
      </c>
      <c r="AK156" s="254">
        <f t="shared" si="137"/>
        <v>0</v>
      </c>
      <c r="AL156" s="254">
        <f t="shared" si="138"/>
        <v>9.2203799822568683E-2</v>
      </c>
      <c r="AM156" s="403">
        <f t="shared" si="139"/>
        <v>1.2201341755266984E-2</v>
      </c>
      <c r="AN156" s="254">
        <f t="shared" si="140"/>
        <v>1.2201341755266984E-2</v>
      </c>
      <c r="AO156" s="254">
        <f t="shared" si="141"/>
        <v>-6.403491713324018E-2</v>
      </c>
      <c r="AP156" s="403">
        <f>(L156-P156)/P156</f>
        <v>0</v>
      </c>
      <c r="AQ156" s="254">
        <f t="shared" si="197"/>
        <v>0</v>
      </c>
      <c r="AR156" s="254">
        <f t="shared" si="198"/>
        <v>1.1156118397209635E-2</v>
      </c>
      <c r="AS156" s="254">
        <f t="shared" si="144"/>
        <v>-0.34507566998124306</v>
      </c>
      <c r="AT156" s="254">
        <f t="shared" si="145"/>
        <v>0</v>
      </c>
      <c r="AU156" s="254">
        <f t="shared" si="146"/>
        <v>0.53663204586612079</v>
      </c>
      <c r="AV156" s="254">
        <f t="shared" ref="AV156:AX157" si="200">(T157-X156)/X156</f>
        <v>0.28471954572316871</v>
      </c>
      <c r="AW156" s="403">
        <f t="shared" si="200"/>
        <v>0.96163050727764909</v>
      </c>
      <c r="AX156" s="95">
        <f t="shared" si="200"/>
        <v>0.19836645269638306</v>
      </c>
      <c r="AY156" s="254">
        <f t="shared" ref="AY156:BA157" si="201">(X156-AB156)/AB156</f>
        <v>0</v>
      </c>
      <c r="AZ156" s="403">
        <f t="shared" si="201"/>
        <v>-0.34507566998124306</v>
      </c>
      <c r="BA156" s="95">
        <f t="shared" si="201"/>
        <v>-0.10330417270966444</v>
      </c>
      <c r="BB156" s="254">
        <f t="shared" ref="BB156:BD157" si="202">(AB156-AF156)/AF156</f>
        <v>3.7673972164453624E-2</v>
      </c>
      <c r="BC156" s="403">
        <f t="shared" si="202"/>
        <v>3.7673972164453624E-2</v>
      </c>
      <c r="BD156" s="85">
        <f t="shared" si="202"/>
        <v>-0.53782517889519876</v>
      </c>
    </row>
    <row r="157" spans="2:56" x14ac:dyDescent="0.35">
      <c r="B157" s="81"/>
      <c r="C157" s="606" t="s">
        <v>61</v>
      </c>
      <c r="D157" s="447">
        <v>1.0349999999999999</v>
      </c>
      <c r="E157" s="453">
        <v>0.88803275999999998</v>
      </c>
      <c r="F157" s="632">
        <v>0.82713568999999998</v>
      </c>
      <c r="G157" s="504">
        <f>F157/E157</f>
        <v>0.93142474833923916</v>
      </c>
      <c r="H157" s="447">
        <v>1.0349999999999999</v>
      </c>
      <c r="I157" s="453">
        <v>1.0349999999999999</v>
      </c>
      <c r="J157" s="632">
        <v>0.88213686999999996</v>
      </c>
      <c r="K157" s="504">
        <f>J157/I157</f>
        <v>0.85230615458937198</v>
      </c>
      <c r="L157" s="447">
        <v>0.56520000000000004</v>
      </c>
      <c r="M157" s="453">
        <v>0.56520000000000004</v>
      </c>
      <c r="N157" s="632">
        <v>0.35555249</v>
      </c>
      <c r="O157" s="504">
        <f>N157/M157</f>
        <v>0.62907376150035377</v>
      </c>
      <c r="P157" s="447">
        <v>0.56520000000000004</v>
      </c>
      <c r="Q157" s="453">
        <v>0.56520000000000004</v>
      </c>
      <c r="R157" s="632">
        <v>0.19858914000000003</v>
      </c>
      <c r="S157" s="504">
        <f>R157/Q157</f>
        <v>0.35136082802547774</v>
      </c>
      <c r="T157" s="447">
        <v>0.5</v>
      </c>
      <c r="U157" s="453">
        <v>0.5</v>
      </c>
      <c r="V157" s="453">
        <v>0.17533863999999999</v>
      </c>
      <c r="W157" s="85">
        <f>V157/U157</f>
        <v>0.35067727999999998</v>
      </c>
      <c r="X157" s="447">
        <v>0.5</v>
      </c>
      <c r="Y157" s="453">
        <v>0.51800000000000002</v>
      </c>
      <c r="Z157" s="453">
        <v>0.39124382000000002</v>
      </c>
      <c r="AA157" s="85">
        <f>Z157/Y157</f>
        <v>0.75529694980694984</v>
      </c>
      <c r="AB157" s="447">
        <v>0.5</v>
      </c>
      <c r="AC157" s="453">
        <v>0.5</v>
      </c>
      <c r="AD157" s="453">
        <v>0.13345893</v>
      </c>
      <c r="AE157" s="85">
        <f>AD157/AC157</f>
        <v>0.26691786000000001</v>
      </c>
      <c r="AF157" s="447">
        <v>0.3</v>
      </c>
      <c r="AG157" s="453">
        <v>0.3</v>
      </c>
      <c r="AH157" s="453">
        <v>0.29145992000000004</v>
      </c>
      <c r="AI157" s="85">
        <f>AH157/AG157</f>
        <v>0.97153306666666683</v>
      </c>
      <c r="AJ157" s="802">
        <f t="shared" si="136"/>
        <v>0</v>
      </c>
      <c r="AK157" s="254">
        <f t="shared" si="137"/>
        <v>-0.14199733333333328</v>
      </c>
      <c r="AL157" s="254">
        <f t="shared" si="138"/>
        <v>-6.2349938961286114E-2</v>
      </c>
      <c r="AM157" s="403">
        <f t="shared" si="139"/>
        <v>0.83121019108280225</v>
      </c>
      <c r="AN157" s="254">
        <f t="shared" si="140"/>
        <v>0.83121019108280225</v>
      </c>
      <c r="AO157" s="254">
        <f t="shared" si="141"/>
        <v>1.4810313380170674</v>
      </c>
      <c r="AP157" s="403">
        <f>(L157-P157)/P157</f>
        <v>0</v>
      </c>
      <c r="AQ157" s="254">
        <f t="shared" si="197"/>
        <v>0</v>
      </c>
      <c r="AR157" s="254">
        <f t="shared" si="198"/>
        <v>0.79039241521464842</v>
      </c>
      <c r="AS157" s="254">
        <f t="shared" si="144"/>
        <v>0.13040000000000007</v>
      </c>
      <c r="AT157" s="254">
        <f t="shared" si="145"/>
        <v>0.13040000000000007</v>
      </c>
      <c r="AU157" s="254">
        <f t="shared" si="146"/>
        <v>0.13260340105295693</v>
      </c>
      <c r="AV157" s="254">
        <f t="shared" si="200"/>
        <v>-1</v>
      </c>
      <c r="AW157" s="403">
        <f t="shared" si="200"/>
        <v>-1</v>
      </c>
      <c r="AX157" s="95">
        <f t="shared" si="200"/>
        <v>-1</v>
      </c>
      <c r="AY157" s="254">
        <f t="shared" si="201"/>
        <v>0</v>
      </c>
      <c r="AZ157" s="403">
        <f t="shared" si="201"/>
        <v>3.6000000000000032E-2</v>
      </c>
      <c r="BA157" s="95">
        <f t="shared" si="201"/>
        <v>1.931567186999027</v>
      </c>
      <c r="BB157" s="254">
        <f t="shared" si="202"/>
        <v>0.66666666666666674</v>
      </c>
      <c r="BC157" s="403">
        <f t="shared" si="202"/>
        <v>0.66666666666666674</v>
      </c>
      <c r="BD157" s="85">
        <f t="shared" si="202"/>
        <v>-0.54210194664158284</v>
      </c>
    </row>
    <row r="158" spans="2:56" x14ac:dyDescent="0.35">
      <c r="B158" s="81"/>
      <c r="C158" s="606" t="s">
        <v>62</v>
      </c>
      <c r="D158" s="323">
        <v>0</v>
      </c>
      <c r="E158" s="322">
        <v>0</v>
      </c>
      <c r="F158" s="7">
        <v>0</v>
      </c>
      <c r="G158" s="505">
        <v>0</v>
      </c>
      <c r="H158" s="323">
        <v>0</v>
      </c>
      <c r="I158" s="322">
        <v>0</v>
      </c>
      <c r="J158" s="7">
        <v>0</v>
      </c>
      <c r="K158" s="505">
        <v>0</v>
      </c>
      <c r="L158" s="323">
        <v>0</v>
      </c>
      <c r="M158" s="322">
        <v>0</v>
      </c>
      <c r="N158" s="7">
        <v>0</v>
      </c>
      <c r="O158" s="505">
        <v>0</v>
      </c>
      <c r="P158" s="323">
        <v>0</v>
      </c>
      <c r="Q158" s="322">
        <v>0</v>
      </c>
      <c r="R158" s="7">
        <v>0</v>
      </c>
      <c r="S158" s="505">
        <v>0</v>
      </c>
      <c r="T158" s="323">
        <v>0</v>
      </c>
      <c r="U158" s="322">
        <v>0</v>
      </c>
      <c r="V158" s="322">
        <v>0</v>
      </c>
      <c r="W158" s="12">
        <v>0</v>
      </c>
      <c r="X158" s="323">
        <v>0</v>
      </c>
      <c r="Y158" s="322">
        <v>0</v>
      </c>
      <c r="Z158" s="322">
        <v>0</v>
      </c>
      <c r="AA158" s="12">
        <v>0</v>
      </c>
      <c r="AB158" s="323">
        <v>0</v>
      </c>
      <c r="AC158" s="322">
        <v>0</v>
      </c>
      <c r="AD158" s="322">
        <v>0</v>
      </c>
      <c r="AE158" s="12">
        <v>0</v>
      </c>
      <c r="AF158" s="323">
        <v>0</v>
      </c>
      <c r="AG158" s="322">
        <v>0</v>
      </c>
      <c r="AH158" s="322">
        <v>0</v>
      </c>
      <c r="AI158" s="12">
        <v>0</v>
      </c>
      <c r="AJ158" s="322">
        <v>0</v>
      </c>
      <c r="AK158" s="322">
        <v>0</v>
      </c>
      <c r="AL158" s="6">
        <v>0</v>
      </c>
      <c r="AM158" s="322">
        <v>0</v>
      </c>
      <c r="AN158" s="322">
        <v>0</v>
      </c>
      <c r="AO158" s="6">
        <v>0</v>
      </c>
      <c r="AP158" s="322">
        <v>0</v>
      </c>
      <c r="AQ158" s="322">
        <v>0</v>
      </c>
      <c r="AR158" s="6">
        <v>0</v>
      </c>
      <c r="AS158" s="7">
        <v>0</v>
      </c>
      <c r="AT158" s="322">
        <v>0</v>
      </c>
      <c r="AU158" s="6">
        <v>0</v>
      </c>
      <c r="AV158" s="7">
        <v>0</v>
      </c>
      <c r="AW158" s="322">
        <v>0</v>
      </c>
      <c r="AX158" s="6">
        <v>0</v>
      </c>
      <c r="AY158" s="7">
        <v>0</v>
      </c>
      <c r="AZ158" s="322">
        <v>0</v>
      </c>
      <c r="BA158" s="6">
        <v>0</v>
      </c>
      <c r="BB158" s="7">
        <v>0</v>
      </c>
      <c r="BC158" s="322">
        <v>0</v>
      </c>
      <c r="BD158" s="12">
        <v>0</v>
      </c>
    </row>
    <row r="159" spans="2:56" x14ac:dyDescent="0.35">
      <c r="B159" s="81"/>
      <c r="C159" s="607" t="s">
        <v>69</v>
      </c>
      <c r="D159" s="448">
        <f>SUM(D153:D158)</f>
        <v>12.647089999999999</v>
      </c>
      <c r="E159" s="454">
        <f>SUM(E153:E158)</f>
        <v>16.716058570000001</v>
      </c>
      <c r="F159" s="633">
        <f>SUM(F153:F158)</f>
        <v>15.298131300000001</v>
      </c>
      <c r="G159" s="637">
        <f>F159/E159</f>
        <v>0.91517574169399429</v>
      </c>
      <c r="H159" s="448">
        <f>SUM(H153:H158)</f>
        <v>12.647089999999999</v>
      </c>
      <c r="I159" s="454">
        <f>SUM(I153:I158)</f>
        <v>15.930706260000001</v>
      </c>
      <c r="J159" s="633">
        <f>SUM(J153:J158)</f>
        <v>14.035539520000002</v>
      </c>
      <c r="K159" s="637">
        <f>J159/I159</f>
        <v>0.88103686622114652</v>
      </c>
      <c r="L159" s="448">
        <f>SUM(L153:L158)</f>
        <v>11.07507</v>
      </c>
      <c r="M159" s="454">
        <f>SUM(M153:M158)</f>
        <v>11.07507</v>
      </c>
      <c r="N159" s="633">
        <f>SUM(N153:N158)</f>
        <v>8.720641190000002</v>
      </c>
      <c r="O159" s="637">
        <f>N159/M159</f>
        <v>0.78741183486876398</v>
      </c>
      <c r="P159" s="448">
        <f>SUM(P153:P158)</f>
        <v>9.1112800000000007</v>
      </c>
      <c r="Q159" s="454">
        <f>SUM(Q153:Q158)</f>
        <v>9.1112800000000007</v>
      </c>
      <c r="R159" s="633">
        <f>SUM(R153:R158)</f>
        <v>7.1701571900000012</v>
      </c>
      <c r="S159" s="637">
        <f>R159/Q159</f>
        <v>0.78695388463530924</v>
      </c>
      <c r="T159" s="448">
        <f>SUM(T153:T158)</f>
        <v>8.043099999999999</v>
      </c>
      <c r="U159" s="454">
        <f>SUM(U153:U158)</f>
        <v>8.5207077099999999</v>
      </c>
      <c r="V159" s="454">
        <f>SUM(V153:V158)</f>
        <v>6.7889615399999999</v>
      </c>
      <c r="W159" s="383">
        <f>V159/U159</f>
        <v>0.79676028929291831</v>
      </c>
      <c r="X159" s="448">
        <f>SUM(X153:X158)</f>
        <v>8.043099999999999</v>
      </c>
      <c r="Y159" s="454">
        <f>SUM(Y153:Y158)</f>
        <v>9.6874415499999991</v>
      </c>
      <c r="Z159" s="454">
        <f>SUM(Z153:Z158)</f>
        <v>7.6385042199999997</v>
      </c>
      <c r="AA159" s="383">
        <f>Z159/Y159</f>
        <v>0.7884955156193949</v>
      </c>
      <c r="AB159" s="448">
        <f>SUM(AB153:AB158)</f>
        <v>8.043099999999999</v>
      </c>
      <c r="AC159" s="454">
        <f>SUM(AC153:AC158)</f>
        <v>8.043099999999999</v>
      </c>
      <c r="AD159" s="454">
        <f>SUM(AD153:AD158)</f>
        <v>6.1631063199999989</v>
      </c>
      <c r="AE159" s="383">
        <f>AD159/AC159</f>
        <v>0.766260063905708</v>
      </c>
      <c r="AF159" s="448">
        <f>SUM(AF153:AF158)</f>
        <v>8.0356000000000005</v>
      </c>
      <c r="AG159" s="454">
        <f>SUM(AG153:AG158)</f>
        <v>8.0356000000000005</v>
      </c>
      <c r="AH159" s="454">
        <f>SUM(AH153:AH158)</f>
        <v>6.4288618299999998</v>
      </c>
      <c r="AI159" s="383">
        <f>AH159/AG159</f>
        <v>0.8000475172980237</v>
      </c>
      <c r="AJ159" s="852">
        <f t="shared" si="136"/>
        <v>0</v>
      </c>
      <c r="AK159" s="387">
        <f t="shared" si="137"/>
        <v>4.929802214556684E-2</v>
      </c>
      <c r="AL159" s="387">
        <f t="shared" si="138"/>
        <v>8.9956768544655064E-2</v>
      </c>
      <c r="AM159" s="459">
        <f t="shared" si="139"/>
        <v>0.14194221797243706</v>
      </c>
      <c r="AN159" s="387">
        <f t="shared" si="140"/>
        <v>0.43842939683451215</v>
      </c>
      <c r="AO159" s="387">
        <f t="shared" si="141"/>
        <v>0.60946187490142556</v>
      </c>
      <c r="AP159" s="459">
        <f>(L159-P159)/P159</f>
        <v>0.2155339315661465</v>
      </c>
      <c r="AQ159" s="387">
        <f t="shared" si="197"/>
        <v>0.2155339315661465</v>
      </c>
      <c r="AR159" s="387">
        <f t="shared" si="198"/>
        <v>0.21624128438389237</v>
      </c>
      <c r="AS159" s="387">
        <f t="shared" si="144"/>
        <v>0.13280700227524236</v>
      </c>
      <c r="AT159" s="387">
        <f t="shared" si="145"/>
        <v>6.9310239254762651E-2</v>
      </c>
      <c r="AU159" s="387">
        <f t="shared" si="146"/>
        <v>5.6149331198008426E-2</v>
      </c>
      <c r="AV159" s="387">
        <f t="shared" si="172"/>
        <v>0</v>
      </c>
      <c r="AW159" s="459">
        <f t="shared" si="173"/>
        <v>-0.12043776821548918</v>
      </c>
      <c r="AX159" s="388">
        <f t="shared" si="174"/>
        <v>-0.11121846051686804</v>
      </c>
      <c r="AY159" s="387">
        <f t="shared" ref="AY159:BA160" si="203">(X159-AB159)/AB159</f>
        <v>0</v>
      </c>
      <c r="AZ159" s="459">
        <f t="shared" si="203"/>
        <v>0.2044412664271239</v>
      </c>
      <c r="BA159" s="388">
        <f t="shared" si="203"/>
        <v>0.23939192728383779</v>
      </c>
      <c r="BB159" s="387">
        <f t="shared" ref="BB159:BD160" si="204">(AB159-AF159)/AF159</f>
        <v>9.333466075960112E-4</v>
      </c>
      <c r="BC159" s="459">
        <f t="shared" si="204"/>
        <v>9.333466075960112E-4</v>
      </c>
      <c r="BD159" s="383">
        <f t="shared" si="204"/>
        <v>-4.1337878621043697E-2</v>
      </c>
    </row>
    <row r="160" spans="2:56" x14ac:dyDescent="0.35">
      <c r="B160" s="81"/>
      <c r="C160" s="606" t="s">
        <v>64</v>
      </c>
      <c r="D160" s="447">
        <v>1.2019999999999999E-2</v>
      </c>
      <c r="E160" s="453">
        <v>1.2019999999999999E-2</v>
      </c>
      <c r="F160" s="632">
        <v>6.0099999999999997E-3</v>
      </c>
      <c r="G160" s="504">
        <f>F160/E160</f>
        <v>0.5</v>
      </c>
      <c r="H160" s="447">
        <v>1.2019999999999999E-2</v>
      </c>
      <c r="I160" s="453">
        <v>1.2019999999999999E-2</v>
      </c>
      <c r="J160" s="632">
        <v>0</v>
      </c>
      <c r="K160" s="504">
        <f>J160/I160</f>
        <v>0</v>
      </c>
      <c r="L160" s="447">
        <v>1.2019999999999999E-2</v>
      </c>
      <c r="M160" s="453">
        <v>1.2019999999999999E-2</v>
      </c>
      <c r="N160" s="632">
        <v>3.6534099999999997E-3</v>
      </c>
      <c r="O160" s="504">
        <f>N160/M160</f>
        <v>0.30394425956738769</v>
      </c>
      <c r="P160" s="447">
        <v>1.2019999999999999E-2</v>
      </c>
      <c r="Q160" s="453">
        <v>1.2019999999999999E-2</v>
      </c>
      <c r="R160" s="632">
        <v>0</v>
      </c>
      <c r="S160" s="504">
        <f>R160/Q160</f>
        <v>0</v>
      </c>
      <c r="T160" s="447">
        <v>1.2019999999999999E-2</v>
      </c>
      <c r="U160" s="453">
        <v>1.2019999999999999E-2</v>
      </c>
      <c r="V160" s="453">
        <v>0</v>
      </c>
      <c r="W160" s="85">
        <f>V160/U160</f>
        <v>0</v>
      </c>
      <c r="X160" s="447">
        <v>1.2019999999999999E-2</v>
      </c>
      <c r="Y160" s="453">
        <v>1.2019999999999999E-2</v>
      </c>
      <c r="Z160" s="453">
        <v>1.6935699999999999E-3</v>
      </c>
      <c r="AA160" s="85">
        <f>Z160/Y160</f>
        <v>0.14089600665557406</v>
      </c>
      <c r="AB160" s="447">
        <v>1.2019999999999999E-2</v>
      </c>
      <c r="AC160" s="453">
        <v>1.2019999999999999E-2</v>
      </c>
      <c r="AD160" s="453">
        <v>7.6654599999999998E-3</v>
      </c>
      <c r="AE160" s="85">
        <f>AD160/AC160</f>
        <v>0.63772545757071553</v>
      </c>
      <c r="AF160" s="447">
        <v>1.2019999999999999E-2</v>
      </c>
      <c r="AG160" s="453">
        <v>1.2019999999999999E-2</v>
      </c>
      <c r="AH160" s="453">
        <v>1.0018829999999999E-2</v>
      </c>
      <c r="AI160" s="85">
        <f>AH160/AG160</f>
        <v>0.83351331114808647</v>
      </c>
      <c r="AJ160" s="802">
        <f t="shared" si="136"/>
        <v>0</v>
      </c>
      <c r="AK160" s="254">
        <f t="shared" si="137"/>
        <v>0</v>
      </c>
      <c r="AL160" s="322">
        <v>0</v>
      </c>
      <c r="AM160" s="403">
        <f t="shared" si="139"/>
        <v>0</v>
      </c>
      <c r="AN160" s="254">
        <f t="shared" si="140"/>
        <v>0</v>
      </c>
      <c r="AO160" s="254">
        <f t="shared" si="141"/>
        <v>-1</v>
      </c>
      <c r="AP160" s="403">
        <f>(L160-P160)/P160</f>
        <v>0</v>
      </c>
      <c r="AQ160" s="254">
        <f t="shared" si="197"/>
        <v>0</v>
      </c>
      <c r="AR160" s="322">
        <v>0</v>
      </c>
      <c r="AS160" s="254">
        <f t="shared" si="144"/>
        <v>0</v>
      </c>
      <c r="AT160" s="254">
        <f t="shared" si="145"/>
        <v>0</v>
      </c>
      <c r="AU160" s="254">
        <f t="shared" ref="AU160" si="205">(Q160-U160)/U160</f>
        <v>0</v>
      </c>
      <c r="AV160" s="254">
        <f t="shared" si="172"/>
        <v>0</v>
      </c>
      <c r="AW160" s="403">
        <f t="shared" si="173"/>
        <v>0</v>
      </c>
      <c r="AX160" s="95">
        <f t="shared" si="174"/>
        <v>-1</v>
      </c>
      <c r="AY160" s="254">
        <f t="shared" si="203"/>
        <v>0</v>
      </c>
      <c r="AZ160" s="403">
        <f t="shared" si="203"/>
        <v>0</v>
      </c>
      <c r="BA160" s="95">
        <f t="shared" si="203"/>
        <v>-0.77906479193681788</v>
      </c>
      <c r="BB160" s="254">
        <f t="shared" si="204"/>
        <v>0</v>
      </c>
      <c r="BC160" s="403">
        <f t="shared" si="204"/>
        <v>0</v>
      </c>
      <c r="BD160" s="85">
        <f t="shared" si="204"/>
        <v>-0.23489469329253013</v>
      </c>
    </row>
    <row r="161" spans="1:56" x14ac:dyDescent="0.35">
      <c r="B161" s="81"/>
      <c r="C161" s="606" t="s">
        <v>65</v>
      </c>
      <c r="D161" s="323">
        <v>0</v>
      </c>
      <c r="E161" s="322">
        <v>0</v>
      </c>
      <c r="F161" s="7">
        <v>0</v>
      </c>
      <c r="G161" s="505">
        <v>0</v>
      </c>
      <c r="H161" s="323">
        <v>0</v>
      </c>
      <c r="I161" s="322">
        <v>0</v>
      </c>
      <c r="J161" s="7">
        <v>0</v>
      </c>
      <c r="K161" s="505">
        <v>0</v>
      </c>
      <c r="L161" s="323">
        <v>0</v>
      </c>
      <c r="M161" s="322">
        <v>0</v>
      </c>
      <c r="N161" s="7">
        <v>0</v>
      </c>
      <c r="O161" s="505">
        <v>0</v>
      </c>
      <c r="P161" s="323">
        <v>0</v>
      </c>
      <c r="Q161" s="322">
        <v>0</v>
      </c>
      <c r="R161" s="7">
        <v>0</v>
      </c>
      <c r="S161" s="505">
        <v>0</v>
      </c>
      <c r="T161" s="323">
        <v>0</v>
      </c>
      <c r="U161" s="322">
        <v>0</v>
      </c>
      <c r="V161" s="322">
        <v>0</v>
      </c>
      <c r="W161" s="12">
        <v>0</v>
      </c>
      <c r="X161" s="323">
        <v>0</v>
      </c>
      <c r="Y161" s="322">
        <v>0</v>
      </c>
      <c r="Z161" s="322">
        <v>0</v>
      </c>
      <c r="AA161" s="12">
        <v>0</v>
      </c>
      <c r="AB161" s="323">
        <v>0</v>
      </c>
      <c r="AC161" s="322">
        <v>0</v>
      </c>
      <c r="AD161" s="322">
        <v>0</v>
      </c>
      <c r="AE161" s="12">
        <v>0</v>
      </c>
      <c r="AF161" s="323">
        <v>0</v>
      </c>
      <c r="AG161" s="322">
        <v>0</v>
      </c>
      <c r="AH161" s="322">
        <v>0</v>
      </c>
      <c r="AI161" s="12">
        <v>0</v>
      </c>
      <c r="AJ161" s="322">
        <v>0</v>
      </c>
      <c r="AK161" s="322">
        <v>0</v>
      </c>
      <c r="AL161" s="6">
        <v>0</v>
      </c>
      <c r="AM161" s="322">
        <v>0</v>
      </c>
      <c r="AN161" s="322">
        <v>0</v>
      </c>
      <c r="AO161" s="6">
        <v>0</v>
      </c>
      <c r="AP161" s="322">
        <v>0</v>
      </c>
      <c r="AQ161" s="322">
        <v>0</v>
      </c>
      <c r="AR161" s="6">
        <v>0</v>
      </c>
      <c r="AS161" s="7">
        <v>0</v>
      </c>
      <c r="AT161" s="322">
        <v>0</v>
      </c>
      <c r="AU161" s="6">
        <v>0</v>
      </c>
      <c r="AV161" s="7">
        <v>0</v>
      </c>
      <c r="AW161" s="322">
        <v>0</v>
      </c>
      <c r="AX161" s="6">
        <v>0</v>
      </c>
      <c r="AY161" s="7">
        <v>0</v>
      </c>
      <c r="AZ161" s="322">
        <v>0</v>
      </c>
      <c r="BA161" s="6">
        <v>0</v>
      </c>
      <c r="BB161" s="7">
        <v>0</v>
      </c>
      <c r="BC161" s="322">
        <v>0</v>
      </c>
      <c r="BD161" s="12">
        <v>0</v>
      </c>
    </row>
    <row r="162" spans="1:56" ht="15" thickBot="1" x14ac:dyDescent="0.4">
      <c r="B162" s="82"/>
      <c r="C162" s="608" t="s">
        <v>70</v>
      </c>
      <c r="D162" s="449">
        <f>SUM(D160:D161)</f>
        <v>1.2019999999999999E-2</v>
      </c>
      <c r="E162" s="455">
        <f>SUM(E160:E161)</f>
        <v>1.2019999999999999E-2</v>
      </c>
      <c r="F162" s="634">
        <f>SUM(F160:F161)</f>
        <v>6.0099999999999997E-3</v>
      </c>
      <c r="G162" s="565">
        <f>F162/E162</f>
        <v>0.5</v>
      </c>
      <c r="H162" s="449">
        <f>SUM(H160:H161)</f>
        <v>1.2019999999999999E-2</v>
      </c>
      <c r="I162" s="455">
        <f>SUM(I160:I161)</f>
        <v>1.2019999999999999E-2</v>
      </c>
      <c r="J162" s="634">
        <f>SUM(J160:J161)</f>
        <v>0</v>
      </c>
      <c r="K162" s="565">
        <f>J162/I162</f>
        <v>0</v>
      </c>
      <c r="L162" s="449">
        <f>SUM(L160:L161)</f>
        <v>1.2019999999999999E-2</v>
      </c>
      <c r="M162" s="455">
        <f>SUM(M160:M161)</f>
        <v>1.2019999999999999E-2</v>
      </c>
      <c r="N162" s="634">
        <f>SUM(N160:N161)</f>
        <v>3.6534099999999997E-3</v>
      </c>
      <c r="O162" s="565">
        <f>N162/M162</f>
        <v>0.30394425956738769</v>
      </c>
      <c r="P162" s="449">
        <f>SUM(P160:P161)</f>
        <v>1.2019999999999999E-2</v>
      </c>
      <c r="Q162" s="455">
        <f>SUM(Q160:Q161)</f>
        <v>1.2019999999999999E-2</v>
      </c>
      <c r="R162" s="634">
        <f>SUM(R160:R161)</f>
        <v>0</v>
      </c>
      <c r="S162" s="565">
        <f>R162/Q162</f>
        <v>0</v>
      </c>
      <c r="T162" s="449">
        <f>SUM(T160:T161)</f>
        <v>1.2019999999999999E-2</v>
      </c>
      <c r="U162" s="455">
        <f>SUM(U160:U161)</f>
        <v>1.2019999999999999E-2</v>
      </c>
      <c r="V162" s="455">
        <f>SUM(V160:V161)</f>
        <v>0</v>
      </c>
      <c r="W162" s="384">
        <f>V162/U162</f>
        <v>0</v>
      </c>
      <c r="X162" s="449">
        <f>SUM(X160:X161)</f>
        <v>1.2019999999999999E-2</v>
      </c>
      <c r="Y162" s="455">
        <f>SUM(Y160:Y161)</f>
        <v>1.2019999999999999E-2</v>
      </c>
      <c r="Z162" s="455">
        <f>SUM(Z160:Z161)</f>
        <v>1.6935699999999999E-3</v>
      </c>
      <c r="AA162" s="384">
        <f>Z162/Y162</f>
        <v>0.14089600665557406</v>
      </c>
      <c r="AB162" s="449">
        <f>SUM(AB160:AB161)</f>
        <v>1.2019999999999999E-2</v>
      </c>
      <c r="AC162" s="455">
        <f>SUM(AC160:AC161)</f>
        <v>1.2019999999999999E-2</v>
      </c>
      <c r="AD162" s="455">
        <f>SUM(AD160:AD161)</f>
        <v>7.6654599999999998E-3</v>
      </c>
      <c r="AE162" s="384">
        <f>AD162/AC162</f>
        <v>0.63772545757071553</v>
      </c>
      <c r="AF162" s="449">
        <f>SUM(AF160:AF161)</f>
        <v>1.2019999999999999E-2</v>
      </c>
      <c r="AG162" s="455">
        <f>SUM(AG160:AG161)</f>
        <v>1.2019999999999999E-2</v>
      </c>
      <c r="AH162" s="455">
        <f>SUM(AH160:AH161)</f>
        <v>1.0018829999999999E-2</v>
      </c>
      <c r="AI162" s="384">
        <f>AH162/AG162</f>
        <v>0.83351331114808647</v>
      </c>
      <c r="AJ162" s="803">
        <f t="shared" si="136"/>
        <v>0</v>
      </c>
      <c r="AK162" s="389">
        <f t="shared" si="137"/>
        <v>0</v>
      </c>
      <c r="AL162" s="287">
        <v>0</v>
      </c>
      <c r="AM162" s="460">
        <f t="shared" si="139"/>
        <v>0</v>
      </c>
      <c r="AN162" s="389">
        <f t="shared" si="140"/>
        <v>0</v>
      </c>
      <c r="AO162" s="460">
        <f t="shared" si="141"/>
        <v>-1</v>
      </c>
      <c r="AP162" s="460">
        <f>(L162-P162)/P162</f>
        <v>0</v>
      </c>
      <c r="AQ162" s="389">
        <f t="shared" ref="AQ162:AQ171" si="206">(M162-Q162)/Q162</f>
        <v>0</v>
      </c>
      <c r="AR162" s="287">
        <v>0</v>
      </c>
      <c r="AS162" s="389">
        <f t="shared" si="144"/>
        <v>0</v>
      </c>
      <c r="AT162" s="389">
        <f t="shared" si="145"/>
        <v>0</v>
      </c>
      <c r="AU162" s="287">
        <v>0</v>
      </c>
      <c r="AV162" s="389">
        <f t="shared" si="172"/>
        <v>0</v>
      </c>
      <c r="AW162" s="460">
        <f t="shared" si="173"/>
        <v>0</v>
      </c>
      <c r="AX162" s="390">
        <f t="shared" si="174"/>
        <v>-1</v>
      </c>
      <c r="AY162" s="389">
        <f t="shared" ref="AY162:BA163" si="207">(X162-AB162)/AB162</f>
        <v>0</v>
      </c>
      <c r="AZ162" s="460">
        <f t="shared" si="207"/>
        <v>0</v>
      </c>
      <c r="BA162" s="390">
        <f t="shared" si="207"/>
        <v>-0.77906479193681788</v>
      </c>
      <c r="BB162" s="389">
        <f>(AB162-AF162)/AF162</f>
        <v>0</v>
      </c>
      <c r="BC162" s="460">
        <f t="shared" ref="BC162:BD165" si="208">(AC162-AG162)/AG162</f>
        <v>0</v>
      </c>
      <c r="BD162" s="384">
        <f t="shared" si="208"/>
        <v>-0.23489469329253013</v>
      </c>
    </row>
    <row r="163" spans="1:56" x14ac:dyDescent="0.35">
      <c r="B163" s="109" t="s">
        <v>20</v>
      </c>
      <c r="C163" s="605" t="s">
        <v>172</v>
      </c>
      <c r="D163" s="450">
        <f>D170+D173</f>
        <v>6.5120199999999997</v>
      </c>
      <c r="E163" s="456">
        <f>E170+E173</f>
        <v>6.6479749099999985</v>
      </c>
      <c r="F163" s="635">
        <f>F170+F173</f>
        <v>6.1111010500000003</v>
      </c>
      <c r="G163" s="376">
        <f>F163/E163</f>
        <v>0.91924249605809683</v>
      </c>
      <c r="H163" s="450">
        <f>H170+H173</f>
        <v>6.5120199999999997</v>
      </c>
      <c r="I163" s="456">
        <f>I170+I173</f>
        <v>6.5353778599999997</v>
      </c>
      <c r="J163" s="635">
        <f>J170+J173</f>
        <v>6.0232057699999988</v>
      </c>
      <c r="K163" s="376">
        <f>J163/I163</f>
        <v>0.92163083742490737</v>
      </c>
      <c r="L163" s="450">
        <f>L170+L173</f>
        <v>6.4618099999999998</v>
      </c>
      <c r="M163" s="456">
        <f>M170+M173</f>
        <v>6.4678111099999995</v>
      </c>
      <c r="N163" s="635">
        <f>N170+N173</f>
        <v>5.2848614300000003</v>
      </c>
      <c r="O163" s="376">
        <f>N163/M163</f>
        <v>0.81710200562737223</v>
      </c>
      <c r="P163" s="450">
        <f>P170+P173</f>
        <v>6.1370399999999989</v>
      </c>
      <c r="Q163" s="456">
        <f>Q170+Q173</f>
        <v>6.1389180899999998</v>
      </c>
      <c r="R163" s="635">
        <f>R170+R173</f>
        <v>5.2387640200000005</v>
      </c>
      <c r="S163" s="376">
        <f>R163/Q163</f>
        <v>0.85336926526739187</v>
      </c>
      <c r="T163" s="450">
        <f>T170+T173</f>
        <v>5.7170199999999989</v>
      </c>
      <c r="U163" s="456">
        <f>U170+U173</f>
        <v>5.7334602199999987</v>
      </c>
      <c r="V163" s="456">
        <f>V170+V173</f>
        <v>5.1488946800000006</v>
      </c>
      <c r="W163" s="391">
        <f>V163/U163</f>
        <v>0.89804315063338869</v>
      </c>
      <c r="X163" s="450">
        <f>X170+X173</f>
        <v>5.7170199999999989</v>
      </c>
      <c r="Y163" s="456">
        <f>Y170+Y173</f>
        <v>5.7194785999999986</v>
      </c>
      <c r="Z163" s="456">
        <f>Z170+Z173</f>
        <v>5.2727875099999988</v>
      </c>
      <c r="AA163" s="391">
        <f>Z163/Y163</f>
        <v>0.92190003298552425</v>
      </c>
      <c r="AB163" s="450">
        <f>AB170+AB173</f>
        <v>5.7170199999999989</v>
      </c>
      <c r="AC163" s="456">
        <f>AC170+AC173</f>
        <v>5.7312597999999992</v>
      </c>
      <c r="AD163" s="456">
        <f>AD170+AD173</f>
        <v>5.2335874999999987</v>
      </c>
      <c r="AE163" s="391">
        <f>AD163/AC163</f>
        <v>0.91316528697582322</v>
      </c>
      <c r="AF163" s="450">
        <f>AF170+AF173</f>
        <v>5.9809099999999997</v>
      </c>
      <c r="AG163" s="456">
        <f>AG170+AG173</f>
        <v>5.9864459499999993</v>
      </c>
      <c r="AH163" s="456">
        <f>AH170+AH173</f>
        <v>5.2790518400000011</v>
      </c>
      <c r="AI163" s="391">
        <f>AH163/AG163</f>
        <v>0.88183404378686514</v>
      </c>
      <c r="AJ163" s="851">
        <f t="shared" si="136"/>
        <v>0</v>
      </c>
      <c r="AK163" s="377">
        <f t="shared" si="137"/>
        <v>1.7228850789049691E-2</v>
      </c>
      <c r="AL163" s="377">
        <f t="shared" si="138"/>
        <v>1.4592773907506979E-2</v>
      </c>
      <c r="AM163" s="458">
        <f t="shared" si="139"/>
        <v>7.7702687018033441E-3</v>
      </c>
      <c r="AN163" s="377">
        <f t="shared" si="140"/>
        <v>1.0446617696601242E-2</v>
      </c>
      <c r="AO163" s="377">
        <f t="shared" si="141"/>
        <v>0.13970930927511535</v>
      </c>
      <c r="AP163" s="458">
        <f>(L163-P163)/P163</f>
        <v>5.2919648560218108E-2</v>
      </c>
      <c r="AQ163" s="377">
        <f t="shared" si="206"/>
        <v>5.3575078731829075E-2</v>
      </c>
      <c r="AR163" s="377">
        <f t="shared" ref="AR163:AR170" si="209">(N163-R163)/R163</f>
        <v>8.7992911732641434E-3</v>
      </c>
      <c r="AS163" s="286">
        <f t="shared" si="144"/>
        <v>7.3468345396727697E-2</v>
      </c>
      <c r="AT163" s="286">
        <f t="shared" si="145"/>
        <v>7.0717830845960103E-2</v>
      </c>
      <c r="AU163" s="286">
        <f t="shared" si="146"/>
        <v>1.7454103372726182E-2</v>
      </c>
      <c r="AV163" s="286">
        <f t="shared" si="172"/>
        <v>0</v>
      </c>
      <c r="AW163" s="139">
        <f t="shared" si="173"/>
        <v>2.4445619920669048E-3</v>
      </c>
      <c r="AX163" s="116">
        <f t="shared" si="174"/>
        <v>-2.3496647601488157E-2</v>
      </c>
      <c r="AY163" s="286">
        <f t="shared" ref="AY163:AZ165" si="210">(X163-AB163)/AB163</f>
        <v>0</v>
      </c>
      <c r="AZ163" s="139">
        <f t="shared" si="210"/>
        <v>-2.0556039005596299E-3</v>
      </c>
      <c r="BA163" s="116">
        <f t="shared" si="207"/>
        <v>7.4900840006974318E-3</v>
      </c>
      <c r="BB163" s="286">
        <f>(AB163-AF163)/AF163</f>
        <v>-4.4122048317062262E-2</v>
      </c>
      <c r="BC163" s="139">
        <f t="shared" si="208"/>
        <v>-4.2627320472174338E-2</v>
      </c>
      <c r="BD163" s="115">
        <f t="shared" si="208"/>
        <v>-8.6122169999380636E-3</v>
      </c>
    </row>
    <row r="164" spans="1:56" x14ac:dyDescent="0.35">
      <c r="B164" s="81"/>
      <c r="C164" s="606" t="s">
        <v>57</v>
      </c>
      <c r="D164" s="447">
        <v>4.9611999999999998</v>
      </c>
      <c r="E164" s="453">
        <v>5.1184224699999996</v>
      </c>
      <c r="F164" s="632">
        <v>5.0101349400000004</v>
      </c>
      <c r="G164" s="504">
        <f>F164/E164</f>
        <v>0.97884357326213456</v>
      </c>
      <c r="H164" s="447">
        <v>4.9611999999999998</v>
      </c>
      <c r="I164" s="453">
        <v>4.9845578599999998</v>
      </c>
      <c r="J164" s="632">
        <v>4.9097249199999986</v>
      </c>
      <c r="K164" s="504">
        <f>J164/I164</f>
        <v>0.98498704557117911</v>
      </c>
      <c r="L164" s="447">
        <v>4.9009900000000002</v>
      </c>
      <c r="M164" s="453">
        <v>4.9049250000000004</v>
      </c>
      <c r="N164" s="632">
        <v>4.2885034000000006</v>
      </c>
      <c r="O164" s="504">
        <f>N164/M164</f>
        <v>0.8743259886746485</v>
      </c>
      <c r="P164" s="447">
        <v>4.8262200000000002</v>
      </c>
      <c r="Q164" s="453">
        <v>4.8444264600000002</v>
      </c>
      <c r="R164" s="632">
        <v>4.2173151300000002</v>
      </c>
      <c r="S164" s="504">
        <f>R164/Q164</f>
        <v>0.87054993296358141</v>
      </c>
      <c r="T164" s="447">
        <v>4.3710899999999997</v>
      </c>
      <c r="U164" s="453">
        <v>4.3875302199999995</v>
      </c>
      <c r="V164" s="453">
        <v>4.3344963700000001</v>
      </c>
      <c r="W164" s="85">
        <f>V164/U164</f>
        <v>0.98791259607552073</v>
      </c>
      <c r="X164" s="447">
        <v>4.3710899999999997</v>
      </c>
      <c r="Y164" s="453">
        <v>4.4004300599999997</v>
      </c>
      <c r="Z164" s="453">
        <v>4.3882395399999989</v>
      </c>
      <c r="AA164" s="85">
        <f t="shared" ref="AA164:AA171" si="211">Z164/Y164</f>
        <v>0.99722969804455863</v>
      </c>
      <c r="AB164" s="447">
        <v>4.3710899999999997</v>
      </c>
      <c r="AC164" s="453">
        <v>4.3805198000000001</v>
      </c>
      <c r="AD164" s="453">
        <v>4.1647905599999993</v>
      </c>
      <c r="AE164" s="85">
        <f>AD164/AC164</f>
        <v>0.95075259333378637</v>
      </c>
      <c r="AF164" s="447">
        <v>4.3489599999999999</v>
      </c>
      <c r="AG164" s="453">
        <v>4.3489599999999999</v>
      </c>
      <c r="AH164" s="453">
        <v>4.0970402700000008</v>
      </c>
      <c r="AI164" s="85">
        <f t="shared" ref="AI164:AI171" si="212">AH164/AG164</f>
        <v>0.94207356931312336</v>
      </c>
      <c r="AJ164" s="802">
        <f t="shared" si="136"/>
        <v>0</v>
      </c>
      <c r="AK164" s="254">
        <f t="shared" si="137"/>
        <v>2.6855864403588212E-2</v>
      </c>
      <c r="AL164" s="254">
        <f t="shared" si="138"/>
        <v>2.0451251676234804E-2</v>
      </c>
      <c r="AM164" s="403">
        <f t="shared" si="139"/>
        <v>1.2285272975459989E-2</v>
      </c>
      <c r="AN164" s="254">
        <f t="shared" si="140"/>
        <v>1.6235285962578297E-2</v>
      </c>
      <c r="AO164" s="254">
        <f t="shared" si="141"/>
        <v>0.14485741575953931</v>
      </c>
      <c r="AP164" s="403">
        <f>(L164-P164)/P164</f>
        <v>1.5492455793561006E-2</v>
      </c>
      <c r="AQ164" s="254">
        <f t="shared" si="206"/>
        <v>1.2488277095241572E-2</v>
      </c>
      <c r="AR164" s="254">
        <f t="shared" si="209"/>
        <v>1.6879997772421711E-2</v>
      </c>
      <c r="AS164" s="254">
        <f t="shared" si="144"/>
        <v>0.1041227702929934</v>
      </c>
      <c r="AT164" s="254">
        <f t="shared" si="145"/>
        <v>0.10413517789969792</v>
      </c>
      <c r="AU164" s="254">
        <f t="shared" si="146"/>
        <v>-2.7034568724301378E-2</v>
      </c>
      <c r="AV164" s="254">
        <f t="shared" si="172"/>
        <v>0</v>
      </c>
      <c r="AW164" s="403">
        <f t="shared" si="173"/>
        <v>-2.9314952911671135E-3</v>
      </c>
      <c r="AX164" s="95">
        <f t="shared" si="174"/>
        <v>-1.2247091233310125E-2</v>
      </c>
      <c r="AY164" s="254">
        <f t="shared" si="210"/>
        <v>0</v>
      </c>
      <c r="AZ164" s="403">
        <f t="shared" si="210"/>
        <v>4.5451820580743917E-3</v>
      </c>
      <c r="BA164" s="95">
        <f>(Z164-AD164)/AD164</f>
        <v>5.3651912810712798E-2</v>
      </c>
      <c r="BB164" s="254">
        <f>(AB164-AF164)/AF164</f>
        <v>5.0885729001875759E-3</v>
      </c>
      <c r="BC164" s="403">
        <f t="shared" si="208"/>
        <v>7.2568614105441619E-3</v>
      </c>
      <c r="BD164" s="85">
        <f t="shared" si="208"/>
        <v>1.6536398359589085E-2</v>
      </c>
    </row>
    <row r="165" spans="1:56" x14ac:dyDescent="0.35">
      <c r="B165" s="81"/>
      <c r="C165" s="606" t="s">
        <v>58</v>
      </c>
      <c r="D165" s="447">
        <v>0.70889000000000002</v>
      </c>
      <c r="E165" s="453">
        <v>0.81308491000000005</v>
      </c>
      <c r="F165" s="632">
        <v>0.69110525</v>
      </c>
      <c r="G165" s="504">
        <f>F165/E165</f>
        <v>0.84997918606065381</v>
      </c>
      <c r="H165" s="447">
        <v>0.70889000000000002</v>
      </c>
      <c r="I165" s="453">
        <v>0.70889000000000002</v>
      </c>
      <c r="J165" s="632">
        <v>0.60535271999999996</v>
      </c>
      <c r="K165" s="504">
        <f>J165/I165</f>
        <v>0.85394450478917738</v>
      </c>
      <c r="L165" s="447">
        <v>0.69889000000000001</v>
      </c>
      <c r="M165" s="453">
        <v>0.68468825999999994</v>
      </c>
      <c r="N165" s="632">
        <v>0.59720995999999993</v>
      </c>
      <c r="O165" s="504">
        <f>N165/M165</f>
        <v>0.87223630795130036</v>
      </c>
      <c r="P165" s="447">
        <v>0.69889000000000001</v>
      </c>
      <c r="Q165" s="453">
        <v>0.68256163000000003</v>
      </c>
      <c r="R165" s="632">
        <v>0.60694857000000002</v>
      </c>
      <c r="S165" s="504">
        <f>R165/Q165</f>
        <v>0.88922163702638835</v>
      </c>
      <c r="T165" s="447">
        <v>0.72499999999999998</v>
      </c>
      <c r="U165" s="453">
        <v>0.72499999999999998</v>
      </c>
      <c r="V165" s="453">
        <v>0.53465668999999993</v>
      </c>
      <c r="W165" s="85">
        <f>V165/U165</f>
        <v>0.73745750344827576</v>
      </c>
      <c r="X165" s="447">
        <v>0.72499999999999998</v>
      </c>
      <c r="Y165" s="453">
        <v>0.72499999999999998</v>
      </c>
      <c r="Z165" s="453">
        <v>0.54839500000000008</v>
      </c>
      <c r="AA165" s="85">
        <f t="shared" si="211"/>
        <v>0.75640689655172422</v>
      </c>
      <c r="AB165" s="447">
        <v>0.72499999999999998</v>
      </c>
      <c r="AC165" s="453">
        <v>0.72980999999999996</v>
      </c>
      <c r="AD165" s="453">
        <v>0.57766757999999996</v>
      </c>
      <c r="AE165" s="85">
        <f>AD165/AC165</f>
        <v>0.79153146709417521</v>
      </c>
      <c r="AF165" s="447">
        <v>0.75753000000000004</v>
      </c>
      <c r="AG165" s="453">
        <v>0.76306594999999999</v>
      </c>
      <c r="AH165" s="453">
        <v>0.64259330000000003</v>
      </c>
      <c r="AI165" s="85">
        <f t="shared" si="212"/>
        <v>0.84212026496530223</v>
      </c>
      <c r="AJ165" s="802">
        <f t="shared" si="136"/>
        <v>0</v>
      </c>
      <c r="AK165" s="254">
        <f t="shared" si="137"/>
        <v>0.14698318497933394</v>
      </c>
      <c r="AL165" s="254">
        <f t="shared" si="138"/>
        <v>0.14165713172974601</v>
      </c>
      <c r="AM165" s="403">
        <f t="shared" si="139"/>
        <v>1.4308403325272945E-2</v>
      </c>
      <c r="AN165" s="254">
        <f t="shared" si="140"/>
        <v>3.5347093580953302E-2</v>
      </c>
      <c r="AO165" s="254">
        <f t="shared" si="141"/>
        <v>1.3634668785497194E-2</v>
      </c>
      <c r="AP165" s="403">
        <f>(L165-P165)/P165</f>
        <v>0</v>
      </c>
      <c r="AQ165" s="254">
        <f t="shared" si="206"/>
        <v>3.1156600466977716E-3</v>
      </c>
      <c r="AR165" s="254">
        <f t="shared" si="209"/>
        <v>-1.6045198030535095E-2</v>
      </c>
      <c r="AS165" s="254">
        <f t="shared" si="144"/>
        <v>-3.6013793103448231E-2</v>
      </c>
      <c r="AT165" s="254">
        <f t="shared" si="145"/>
        <v>-5.8535682758620616E-2</v>
      </c>
      <c r="AU165" s="254">
        <f t="shared" si="146"/>
        <v>0.13521177486809358</v>
      </c>
      <c r="AV165" s="254">
        <f t="shared" si="172"/>
        <v>0</v>
      </c>
      <c r="AW165" s="403">
        <f t="shared" si="173"/>
        <v>0</v>
      </c>
      <c r="AX165" s="95">
        <f t="shared" si="174"/>
        <v>-2.5051851311554883E-2</v>
      </c>
      <c r="AY165" s="254">
        <f t="shared" si="210"/>
        <v>0</v>
      </c>
      <c r="AZ165" s="403">
        <f t="shared" si="210"/>
        <v>-6.5907564982666464E-3</v>
      </c>
      <c r="BA165" s="95">
        <f>(Z165-AD165)/AD165</f>
        <v>-5.0673745616812843E-2</v>
      </c>
      <c r="BB165" s="254">
        <f>(AB165-AF165)/AF165</f>
        <v>-4.2942193708500068E-2</v>
      </c>
      <c r="BC165" s="403">
        <f t="shared" si="208"/>
        <v>-4.3582012799811123E-2</v>
      </c>
      <c r="BD165" s="85">
        <f t="shared" si="208"/>
        <v>-0.10103703228776284</v>
      </c>
    </row>
    <row r="166" spans="1:56" x14ac:dyDescent="0.35">
      <c r="B166" s="81"/>
      <c r="C166" s="606" t="s">
        <v>59</v>
      </c>
      <c r="D166" s="323">
        <v>0</v>
      </c>
      <c r="E166" s="322">
        <v>0</v>
      </c>
      <c r="F166" s="7">
        <v>0</v>
      </c>
      <c r="G166" s="505">
        <v>0</v>
      </c>
      <c r="H166" s="323">
        <v>0</v>
      </c>
      <c r="I166" s="322">
        <v>0</v>
      </c>
      <c r="J166" s="7">
        <v>0</v>
      </c>
      <c r="K166" s="505">
        <v>0</v>
      </c>
      <c r="L166" s="323">
        <v>0</v>
      </c>
      <c r="M166" s="322">
        <v>1.626785E-2</v>
      </c>
      <c r="N166" s="7">
        <v>1.5267850000000001E-2</v>
      </c>
      <c r="O166" s="505">
        <v>0</v>
      </c>
      <c r="P166" s="323">
        <v>0</v>
      </c>
      <c r="Q166" s="322">
        <v>0</v>
      </c>
      <c r="R166" s="7">
        <v>0</v>
      </c>
      <c r="S166" s="505">
        <v>0</v>
      </c>
      <c r="T166" s="323">
        <v>0</v>
      </c>
      <c r="U166" s="322">
        <v>0</v>
      </c>
      <c r="V166" s="322">
        <v>0</v>
      </c>
      <c r="W166" s="12">
        <v>0</v>
      </c>
      <c r="X166" s="323">
        <v>0</v>
      </c>
      <c r="Y166" s="322">
        <v>0</v>
      </c>
      <c r="Z166" s="322">
        <v>0</v>
      </c>
      <c r="AA166" s="12">
        <v>0</v>
      </c>
      <c r="AB166" s="323">
        <v>0</v>
      </c>
      <c r="AC166" s="322">
        <v>0</v>
      </c>
      <c r="AD166" s="322">
        <v>0</v>
      </c>
      <c r="AE166" s="12">
        <v>0</v>
      </c>
      <c r="AF166" s="323">
        <v>0</v>
      </c>
      <c r="AG166" s="322">
        <v>0</v>
      </c>
      <c r="AH166" s="322">
        <v>0</v>
      </c>
      <c r="AI166" s="12">
        <v>0</v>
      </c>
      <c r="AJ166" s="322">
        <v>0</v>
      </c>
      <c r="AK166" s="322">
        <v>0</v>
      </c>
      <c r="AL166" s="6">
        <v>0</v>
      </c>
      <c r="AM166" s="322">
        <v>0</v>
      </c>
      <c r="AN166" s="254">
        <f t="shared" ref="AN166:AN188" si="213">(I166-M166)/M166</f>
        <v>-1</v>
      </c>
      <c r="AO166" s="254">
        <f t="shared" ref="AO166:AO181" si="214">(J166-N166)/N166</f>
        <v>-1</v>
      </c>
      <c r="AP166" s="322">
        <v>0</v>
      </c>
      <c r="AQ166" s="322">
        <v>0</v>
      </c>
      <c r="AR166" s="6">
        <v>0</v>
      </c>
      <c r="AS166" s="7">
        <v>0</v>
      </c>
      <c r="AT166" s="322">
        <v>0</v>
      </c>
      <c r="AU166" s="6">
        <v>0</v>
      </c>
      <c r="AV166" s="7">
        <v>0</v>
      </c>
      <c r="AW166" s="322">
        <v>0</v>
      </c>
      <c r="AX166" s="6">
        <v>0</v>
      </c>
      <c r="AY166" s="7">
        <v>0</v>
      </c>
      <c r="AZ166" s="322">
        <v>0</v>
      </c>
      <c r="BA166" s="6">
        <v>0</v>
      </c>
      <c r="BB166" s="7">
        <v>0</v>
      </c>
      <c r="BC166" s="322">
        <v>0</v>
      </c>
      <c r="BD166" s="12">
        <v>0</v>
      </c>
    </row>
    <row r="167" spans="1:56" x14ac:dyDescent="0.35">
      <c r="B167" s="81"/>
      <c r="C167" s="606" t="s">
        <v>60</v>
      </c>
      <c r="D167" s="447">
        <v>0.18618999999999999</v>
      </c>
      <c r="E167" s="453">
        <v>0.18618999999999999</v>
      </c>
      <c r="F167" s="632">
        <v>0.11194487</v>
      </c>
      <c r="G167" s="639">
        <f>F167/E167</f>
        <v>0.60123996992319673</v>
      </c>
      <c r="H167" s="447">
        <v>0.18618999999999999</v>
      </c>
      <c r="I167" s="453">
        <v>0.18618999999999999</v>
      </c>
      <c r="J167" s="632">
        <v>4.9172540000000001E-2</v>
      </c>
      <c r="K167" s="639">
        <f>J167/I167</f>
        <v>0.26409871636500348</v>
      </c>
      <c r="L167" s="447">
        <v>0.18618999999999999</v>
      </c>
      <c r="M167" s="453">
        <v>0.18618999999999999</v>
      </c>
      <c r="N167" s="632">
        <v>9.6840660000000009E-2</v>
      </c>
      <c r="O167" s="639">
        <f>N167/M167</f>
        <v>0.52011740694988995</v>
      </c>
      <c r="P167" s="447">
        <v>0.18618999999999999</v>
      </c>
      <c r="Q167" s="453">
        <v>0.18618999999999999</v>
      </c>
      <c r="R167" s="632">
        <v>7.0870890000000006E-2</v>
      </c>
      <c r="S167" s="639">
        <f>R167/Q167</f>
        <v>0.3806374671034965</v>
      </c>
      <c r="T167" s="447">
        <v>0.19519</v>
      </c>
      <c r="U167" s="453">
        <v>0.19519</v>
      </c>
      <c r="V167" s="453">
        <v>0.1005857</v>
      </c>
      <c r="W167" s="253">
        <f>V167/U167</f>
        <v>0.51532199395460832</v>
      </c>
      <c r="X167" s="447">
        <v>0.19519</v>
      </c>
      <c r="Y167" s="453">
        <v>0.16830854000000001</v>
      </c>
      <c r="Z167" s="453">
        <v>8.0509869999999997E-2</v>
      </c>
      <c r="AA167" s="253">
        <f>Z167/Y167</f>
        <v>0.47834690978841593</v>
      </c>
      <c r="AB167" s="447">
        <v>0.19519</v>
      </c>
      <c r="AC167" s="453">
        <v>0.19519</v>
      </c>
      <c r="AD167" s="453">
        <v>0.13460755999999999</v>
      </c>
      <c r="AE167" s="253">
        <f>AD167/AC167</f>
        <v>0.6896232388954352</v>
      </c>
      <c r="AF167" s="447">
        <v>0.19519</v>
      </c>
      <c r="AG167" s="453">
        <v>0.19519</v>
      </c>
      <c r="AH167" s="453">
        <v>7.1886550000000007E-2</v>
      </c>
      <c r="AI167" s="253">
        <v>0.84212026496530223</v>
      </c>
      <c r="AJ167" s="802">
        <f t="shared" ref="AJ167:AJ188" si="215">(D167-H167)/H167</f>
        <v>0</v>
      </c>
      <c r="AK167" s="254">
        <f t="shared" ref="AK167:AK188" si="216">(E167-I167)/I167</f>
        <v>0</v>
      </c>
      <c r="AL167" s="254">
        <f t="shared" ref="AL167:AL181" si="217">(F167-J167)/J167</f>
        <v>1.2765728595675554</v>
      </c>
      <c r="AM167" s="403">
        <f t="shared" ref="AM167:AM181" si="218">(H167-L167)/L167</f>
        <v>0</v>
      </c>
      <c r="AN167" s="254">
        <f t="shared" si="213"/>
        <v>0</v>
      </c>
      <c r="AO167" s="254">
        <f t="shared" si="214"/>
        <v>-0.49223249820891352</v>
      </c>
      <c r="AP167" s="403">
        <f>(L167-P167)/P167</f>
        <v>0</v>
      </c>
      <c r="AQ167" s="254">
        <f t="shared" si="206"/>
        <v>0</v>
      </c>
      <c r="AR167" s="254">
        <f t="shared" si="209"/>
        <v>0.36643775744879176</v>
      </c>
      <c r="AS167" s="396">
        <f t="shared" si="144"/>
        <v>-4.6108919514319419E-2</v>
      </c>
      <c r="AT167" s="396">
        <f t="shared" si="145"/>
        <v>-4.6108919514319419E-2</v>
      </c>
      <c r="AU167" s="396">
        <f t="shared" si="146"/>
        <v>-0.29541783772444785</v>
      </c>
      <c r="AV167" s="396">
        <f t="shared" si="172"/>
        <v>0</v>
      </c>
      <c r="AW167" s="462">
        <f t="shared" si="173"/>
        <v>0.15971536560176919</v>
      </c>
      <c r="AX167" s="397">
        <f t="shared" si="174"/>
        <v>0.24935861901155726</v>
      </c>
      <c r="AY167" s="396">
        <f t="shared" ref="AY167:BA168" si="219">(X167-AB167)/AB167</f>
        <v>0</v>
      </c>
      <c r="AZ167" s="462">
        <f t="shared" si="219"/>
        <v>-0.13771945284082174</v>
      </c>
      <c r="BA167" s="397">
        <f t="shared" si="219"/>
        <v>-0.40189191454031253</v>
      </c>
      <c r="BB167" s="396">
        <f t="shared" ref="BB167:BD168" si="220">(AB167-AF167)/AF167</f>
        <v>0</v>
      </c>
      <c r="BC167" s="462">
        <f t="shared" si="220"/>
        <v>0</v>
      </c>
      <c r="BD167" s="253">
        <f t="shared" si="220"/>
        <v>0.87249993218481026</v>
      </c>
    </row>
    <row r="168" spans="1:56" x14ac:dyDescent="0.35">
      <c r="B168" s="81"/>
      <c r="C168" s="606" t="s">
        <v>61</v>
      </c>
      <c r="D168" s="447">
        <v>0.62</v>
      </c>
      <c r="E168" s="453">
        <v>0.49453753</v>
      </c>
      <c r="F168" s="632">
        <v>0.29520351</v>
      </c>
      <c r="G168" s="639">
        <f>F168/E168</f>
        <v>0.59692842725202266</v>
      </c>
      <c r="H168" s="447">
        <v>0.62</v>
      </c>
      <c r="I168" s="453">
        <v>0.62</v>
      </c>
      <c r="J168" s="632">
        <v>0.44875046999999996</v>
      </c>
      <c r="K168" s="639">
        <f>J168/I168</f>
        <v>0.72379108064516118</v>
      </c>
      <c r="L168" s="447">
        <v>0.64</v>
      </c>
      <c r="M168" s="453">
        <v>0.64</v>
      </c>
      <c r="N168" s="632">
        <v>0.28295458000000001</v>
      </c>
      <c r="O168" s="639">
        <f>N168/M168</f>
        <v>0.44211653125</v>
      </c>
      <c r="P168" s="447">
        <v>0.39</v>
      </c>
      <c r="Q168" s="453">
        <v>0.39</v>
      </c>
      <c r="R168" s="632">
        <v>0.34362943000000007</v>
      </c>
      <c r="S168" s="639">
        <f>R168/Q168</f>
        <v>0.88110110256410268</v>
      </c>
      <c r="T168" s="447">
        <v>0.39</v>
      </c>
      <c r="U168" s="453">
        <v>0.39</v>
      </c>
      <c r="V168" s="453">
        <v>0.17725713999999998</v>
      </c>
      <c r="W168" s="253">
        <f>V168/U168</f>
        <v>0.45450548717948713</v>
      </c>
      <c r="X168" s="447">
        <v>0.39</v>
      </c>
      <c r="Y168" s="453">
        <v>0.39</v>
      </c>
      <c r="Z168" s="453">
        <v>0.24742969000000001</v>
      </c>
      <c r="AA168" s="253">
        <f t="shared" si="211"/>
        <v>0.63443510256410252</v>
      </c>
      <c r="AB168" s="447">
        <v>0.39</v>
      </c>
      <c r="AC168" s="453">
        <v>0.39</v>
      </c>
      <c r="AD168" s="453">
        <v>0.34972712</v>
      </c>
      <c r="AE168" s="253">
        <f>AD168/AC168</f>
        <v>0.89673620512820507</v>
      </c>
      <c r="AF168" s="447">
        <v>0.64349000000000001</v>
      </c>
      <c r="AG168" s="453">
        <v>0.64349000000000001</v>
      </c>
      <c r="AH168" s="453">
        <v>0.46246044000000008</v>
      </c>
      <c r="AI168" s="253">
        <f t="shared" si="212"/>
        <v>0.71867541065129226</v>
      </c>
      <c r="AJ168" s="802">
        <f t="shared" si="215"/>
        <v>0</v>
      </c>
      <c r="AK168" s="254">
        <f t="shared" si="216"/>
        <v>-0.20235882258064516</v>
      </c>
      <c r="AL168" s="254">
        <f t="shared" si="217"/>
        <v>-0.34216556920820601</v>
      </c>
      <c r="AM168" s="403">
        <f t="shared" si="218"/>
        <v>-3.1250000000000028E-2</v>
      </c>
      <c r="AN168" s="254">
        <f t="shared" si="213"/>
        <v>-3.1250000000000028E-2</v>
      </c>
      <c r="AO168" s="254">
        <f t="shared" si="214"/>
        <v>0.58594524251913482</v>
      </c>
      <c r="AP168" s="403">
        <f>(L168-P168)/P168</f>
        <v>0.64102564102564097</v>
      </c>
      <c r="AQ168" s="254">
        <f t="shared" si="206"/>
        <v>0.64102564102564097</v>
      </c>
      <c r="AR168" s="254">
        <f t="shared" si="209"/>
        <v>-0.17657058651815721</v>
      </c>
      <c r="AS168" s="396">
        <f t="shared" si="144"/>
        <v>0</v>
      </c>
      <c r="AT168" s="396">
        <f t="shared" si="145"/>
        <v>0</v>
      </c>
      <c r="AU168" s="396">
        <f t="shared" si="146"/>
        <v>0.93859288263367058</v>
      </c>
      <c r="AV168" s="396">
        <f t="shared" si="172"/>
        <v>0</v>
      </c>
      <c r="AW168" s="462">
        <f t="shared" si="173"/>
        <v>0</v>
      </c>
      <c r="AX168" s="397">
        <f t="shared" si="174"/>
        <v>-0.28360602157323977</v>
      </c>
      <c r="AY168" s="396">
        <f t="shared" si="219"/>
        <v>0</v>
      </c>
      <c r="AZ168" s="462">
        <f t="shared" si="219"/>
        <v>0</v>
      </c>
      <c r="BA168" s="397">
        <f t="shared" si="219"/>
        <v>-0.29250642615305328</v>
      </c>
      <c r="BB168" s="396">
        <f t="shared" si="220"/>
        <v>-0.39392997560179643</v>
      </c>
      <c r="BC168" s="462">
        <f t="shared" si="220"/>
        <v>-0.39392997560179643</v>
      </c>
      <c r="BD168" s="253">
        <f t="shared" si="220"/>
        <v>-0.24376856969646973</v>
      </c>
    </row>
    <row r="169" spans="1:56" x14ac:dyDescent="0.35">
      <c r="B169" s="81"/>
      <c r="C169" s="606" t="s">
        <v>62</v>
      </c>
      <c r="D169" s="323">
        <v>0</v>
      </c>
      <c r="E169" s="322">
        <v>0</v>
      </c>
      <c r="F169" s="7">
        <v>0</v>
      </c>
      <c r="G169" s="505">
        <v>0</v>
      </c>
      <c r="H169" s="323">
        <v>0</v>
      </c>
      <c r="I169" s="322">
        <v>0</v>
      </c>
      <c r="J169" s="7">
        <v>0</v>
      </c>
      <c r="K169" s="505">
        <v>0</v>
      </c>
      <c r="L169" s="323">
        <v>0</v>
      </c>
      <c r="M169" s="322">
        <v>0</v>
      </c>
      <c r="N169" s="7">
        <v>0</v>
      </c>
      <c r="O169" s="505">
        <v>0</v>
      </c>
      <c r="P169" s="323">
        <v>0</v>
      </c>
      <c r="Q169" s="322">
        <v>0</v>
      </c>
      <c r="R169" s="7">
        <v>0</v>
      </c>
      <c r="S169" s="505">
        <v>0</v>
      </c>
      <c r="T169" s="323">
        <v>0</v>
      </c>
      <c r="U169" s="322">
        <v>0</v>
      </c>
      <c r="V169" s="322">
        <v>0</v>
      </c>
      <c r="W169" s="12">
        <v>0</v>
      </c>
      <c r="X169" s="323">
        <v>0</v>
      </c>
      <c r="Y169" s="322">
        <v>0</v>
      </c>
      <c r="Z169" s="322">
        <v>0</v>
      </c>
      <c r="AA169" s="12">
        <v>0</v>
      </c>
      <c r="AB169" s="323">
        <v>0</v>
      </c>
      <c r="AC169" s="322">
        <v>0</v>
      </c>
      <c r="AD169" s="322">
        <v>0</v>
      </c>
      <c r="AE169" s="12">
        <v>0</v>
      </c>
      <c r="AF169" s="323">
        <v>0</v>
      </c>
      <c r="AG169" s="322">
        <v>0</v>
      </c>
      <c r="AH169" s="322">
        <v>0</v>
      </c>
      <c r="AI169" s="12">
        <v>0</v>
      </c>
      <c r="AJ169" s="322">
        <v>0</v>
      </c>
      <c r="AK169" s="322">
        <v>0</v>
      </c>
      <c r="AL169" s="6">
        <v>0</v>
      </c>
      <c r="AM169" s="322">
        <v>0</v>
      </c>
      <c r="AN169" s="322">
        <v>0</v>
      </c>
      <c r="AO169" s="6">
        <v>0</v>
      </c>
      <c r="AP169" s="322">
        <v>0</v>
      </c>
      <c r="AQ169" s="322">
        <v>0</v>
      </c>
      <c r="AR169" s="6">
        <v>0</v>
      </c>
      <c r="AS169" s="7">
        <v>0</v>
      </c>
      <c r="AT169" s="322">
        <v>0</v>
      </c>
      <c r="AU169" s="6">
        <v>0</v>
      </c>
      <c r="AV169" s="7">
        <v>0</v>
      </c>
      <c r="AW169" s="322">
        <v>0</v>
      </c>
      <c r="AX169" s="6">
        <v>0</v>
      </c>
      <c r="AY169" s="7">
        <v>0</v>
      </c>
      <c r="AZ169" s="322">
        <v>0</v>
      </c>
      <c r="BA169" s="6">
        <v>0</v>
      </c>
      <c r="BB169" s="7">
        <v>0</v>
      </c>
      <c r="BC169" s="322">
        <v>0</v>
      </c>
      <c r="BD169" s="12">
        <v>0</v>
      </c>
    </row>
    <row r="170" spans="1:56" x14ac:dyDescent="0.35">
      <c r="B170" s="81"/>
      <c r="C170" s="607" t="s">
        <v>69</v>
      </c>
      <c r="D170" s="448">
        <f>SUM(D164:D169)</f>
        <v>6.47628</v>
      </c>
      <c r="E170" s="454">
        <f>SUM(E164:E169)</f>
        <v>6.6122349099999989</v>
      </c>
      <c r="F170" s="633">
        <f>SUM(F164:F169)</f>
        <v>6.1083885700000007</v>
      </c>
      <c r="G170" s="637">
        <f>F170/E170</f>
        <v>0.92380090138086179</v>
      </c>
      <c r="H170" s="448">
        <f>SUM(H164:H169)</f>
        <v>6.47628</v>
      </c>
      <c r="I170" s="454">
        <f>SUM(I164:I169)</f>
        <v>6.49963786</v>
      </c>
      <c r="J170" s="633">
        <f>SUM(J164:J169)</f>
        <v>6.0130006499999986</v>
      </c>
      <c r="K170" s="637">
        <f>J170/I170</f>
        <v>0.92512856554749634</v>
      </c>
      <c r="L170" s="448">
        <f>SUM(L164:L169)</f>
        <v>6.4260700000000002</v>
      </c>
      <c r="M170" s="454">
        <f>SUM(M164:M169)</f>
        <v>6.4320711099999999</v>
      </c>
      <c r="N170" s="633">
        <f>SUM(N164:N169)</f>
        <v>5.2807764500000003</v>
      </c>
      <c r="O170" s="637">
        <f>N170/M170</f>
        <v>0.8210071623415246</v>
      </c>
      <c r="P170" s="448">
        <f>SUM(P164:P169)</f>
        <v>6.1012999999999993</v>
      </c>
      <c r="Q170" s="454">
        <f>SUM(Q164:Q169)</f>
        <v>6.1031780900000001</v>
      </c>
      <c r="R170" s="633">
        <f>SUM(R164:R169)</f>
        <v>5.2387640200000005</v>
      </c>
      <c r="S170" s="637">
        <f>R170/Q170</f>
        <v>0.85836656619666174</v>
      </c>
      <c r="T170" s="448">
        <f>SUM(T164:T169)</f>
        <v>5.6812799999999992</v>
      </c>
      <c r="U170" s="454">
        <f>SUM(U164:U169)</f>
        <v>5.697720219999999</v>
      </c>
      <c r="V170" s="454">
        <f>SUM(V164:V169)</f>
        <v>5.1469959000000003</v>
      </c>
      <c r="W170" s="383">
        <f>V170/U170</f>
        <v>0.9033430391919105</v>
      </c>
      <c r="X170" s="448">
        <f>SUM(X164:X169)</f>
        <v>5.6812799999999992</v>
      </c>
      <c r="Y170" s="454">
        <f>SUM(Y164:Y169)</f>
        <v>5.683738599999999</v>
      </c>
      <c r="Z170" s="454">
        <f>SUM(Z164:Z169)</f>
        <v>5.264574099999999</v>
      </c>
      <c r="AA170" s="383">
        <f>Z170/Y170</f>
        <v>0.92625197436067874</v>
      </c>
      <c r="AB170" s="448">
        <f>SUM(AB164:AB169)</f>
        <v>5.6812799999999992</v>
      </c>
      <c r="AC170" s="454">
        <f>SUM(AC164:AC169)</f>
        <v>5.6955197999999996</v>
      </c>
      <c r="AD170" s="454">
        <f>SUM(AD164:AD169)</f>
        <v>5.2267928199999991</v>
      </c>
      <c r="AE170" s="383">
        <f>AD170/AC170</f>
        <v>0.91770251066461039</v>
      </c>
      <c r="AF170" s="448">
        <f>SUM(AF164:AF169)</f>
        <v>5.9451700000000001</v>
      </c>
      <c r="AG170" s="454">
        <f>SUM(AG164:AG169)</f>
        <v>5.9507059499999997</v>
      </c>
      <c r="AH170" s="454">
        <f>SUM(AH164:AH169)</f>
        <v>5.2739805600000009</v>
      </c>
      <c r="AI170" s="383">
        <f>AH170/AG170</f>
        <v>0.8862781331011661</v>
      </c>
      <c r="AJ170" s="852">
        <f t="shared" si="215"/>
        <v>0</v>
      </c>
      <c r="AK170" s="387">
        <f t="shared" si="216"/>
        <v>1.7323588240652974E-2</v>
      </c>
      <c r="AL170" s="387">
        <f t="shared" si="217"/>
        <v>1.586361378490822E-2</v>
      </c>
      <c r="AM170" s="459">
        <f t="shared" si="218"/>
        <v>7.8134847581803283E-3</v>
      </c>
      <c r="AN170" s="387">
        <f t="shared" si="213"/>
        <v>1.0504664647589713E-2</v>
      </c>
      <c r="AO170" s="387">
        <f t="shared" si="214"/>
        <v>0.1386584353518692</v>
      </c>
      <c r="AP170" s="459">
        <f>(L170-P170)/P170</f>
        <v>5.3229639585006629E-2</v>
      </c>
      <c r="AQ170" s="387">
        <f t="shared" si="206"/>
        <v>5.3888812541598267E-2</v>
      </c>
      <c r="AR170" s="387">
        <f t="shared" si="209"/>
        <v>8.0195309121787392E-3</v>
      </c>
      <c r="AS170" s="387">
        <f t="shared" si="144"/>
        <v>7.3930522699110074E-2</v>
      </c>
      <c r="AT170" s="387">
        <f t="shared" si="145"/>
        <v>7.116142147113029E-2</v>
      </c>
      <c r="AU170" s="387">
        <f t="shared" si="146"/>
        <v>1.7829452710463638E-2</v>
      </c>
      <c r="AV170" s="387">
        <f t="shared" si="172"/>
        <v>0</v>
      </c>
      <c r="AW170" s="459">
        <f t="shared" si="173"/>
        <v>2.4599336781603626E-3</v>
      </c>
      <c r="AX170" s="388">
        <f t="shared" si="174"/>
        <v>-2.2333848430397964E-2</v>
      </c>
      <c r="AY170" s="387">
        <f t="shared" ref="AY170:BA171" si="221">(X170-AB170)/AB170</f>
        <v>0</v>
      </c>
      <c r="AZ170" s="459">
        <f t="shared" si="221"/>
        <v>-2.0685030363691483E-3</v>
      </c>
      <c r="BA170" s="388">
        <f t="shared" si="221"/>
        <v>7.2283867566803467E-3</v>
      </c>
      <c r="BB170" s="387">
        <f>(AB170-AF170)/AF170</f>
        <v>-4.438729254167683E-2</v>
      </c>
      <c r="BC170" s="459">
        <f>(AC170-AG170)/AG170</f>
        <v>-4.2883340589195157E-2</v>
      </c>
      <c r="BD170" s="383">
        <f>(AD170-AH170)/AH170</f>
        <v>-8.9472722667756285E-3</v>
      </c>
    </row>
    <row r="171" spans="1:56" x14ac:dyDescent="0.35">
      <c r="B171" s="81"/>
      <c r="C171" s="606" t="s">
        <v>64</v>
      </c>
      <c r="D171" s="447">
        <v>3.5740000000000001E-2</v>
      </c>
      <c r="E171" s="453">
        <v>3.5740000000000001E-2</v>
      </c>
      <c r="F171" s="632">
        <v>2.7124800000000002E-3</v>
      </c>
      <c r="G171" s="504">
        <f>F171/E171</f>
        <v>7.5894795747062122E-2</v>
      </c>
      <c r="H171" s="447">
        <v>3.5740000000000001E-2</v>
      </c>
      <c r="I171" s="453">
        <v>3.5740000000000001E-2</v>
      </c>
      <c r="J171" s="632">
        <v>1.0205120000000002E-2</v>
      </c>
      <c r="K171" s="504">
        <f>J171/I171</f>
        <v>0.28553777280358145</v>
      </c>
      <c r="L171" s="447">
        <v>3.5740000000000001E-2</v>
      </c>
      <c r="M171" s="453">
        <v>3.5740000000000001E-2</v>
      </c>
      <c r="N171" s="632">
        <v>4.0849800000000002E-3</v>
      </c>
      <c r="O171" s="504">
        <f>N171/M171</f>
        <v>0.11429714605484052</v>
      </c>
      <c r="P171" s="447">
        <v>3.5740000000000001E-2</v>
      </c>
      <c r="Q171" s="453">
        <v>3.5740000000000001E-2</v>
      </c>
      <c r="R171" s="632">
        <v>0</v>
      </c>
      <c r="S171" s="504">
        <f>R171/Q171</f>
        <v>0</v>
      </c>
      <c r="T171" s="447">
        <v>3.5740000000000001E-2</v>
      </c>
      <c r="U171" s="453">
        <v>3.5740000000000001E-2</v>
      </c>
      <c r="V171" s="453">
        <v>1.8987799999999999E-3</v>
      </c>
      <c r="W171" s="85">
        <f>V171/U171</f>
        <v>5.3127588136541684E-2</v>
      </c>
      <c r="X171" s="447">
        <v>3.5740000000000001E-2</v>
      </c>
      <c r="Y171" s="453">
        <v>3.5740000000000001E-2</v>
      </c>
      <c r="Z171" s="453">
        <v>8.2134099999999991E-3</v>
      </c>
      <c r="AA171" s="85">
        <f t="shared" si="211"/>
        <v>0.22981001678791269</v>
      </c>
      <c r="AB171" s="447">
        <v>3.5740000000000001E-2</v>
      </c>
      <c r="AC171" s="453">
        <v>3.5740000000000001E-2</v>
      </c>
      <c r="AD171" s="453">
        <v>6.79468E-3</v>
      </c>
      <c r="AE171" s="85">
        <f>AD171/AC171</f>
        <v>0.19011415780637941</v>
      </c>
      <c r="AF171" s="447">
        <v>3.5740000000000001E-2</v>
      </c>
      <c r="AG171" s="453">
        <v>3.5740000000000001E-2</v>
      </c>
      <c r="AH171" s="453">
        <v>5.0712800000000001E-3</v>
      </c>
      <c r="AI171" s="85">
        <f t="shared" si="212"/>
        <v>0.14189367655288193</v>
      </c>
      <c r="AJ171" s="254">
        <f t="shared" si="215"/>
        <v>0</v>
      </c>
      <c r="AK171" s="254">
        <f t="shared" si="216"/>
        <v>0</v>
      </c>
      <c r="AL171" s="254">
        <f t="shared" si="217"/>
        <v>-0.73420400740020697</v>
      </c>
      <c r="AM171" s="403">
        <f t="shared" si="218"/>
        <v>0</v>
      </c>
      <c r="AN171" s="254">
        <f t="shared" si="213"/>
        <v>0</v>
      </c>
      <c r="AO171" s="254">
        <f t="shared" si="214"/>
        <v>1.4982056215697508</v>
      </c>
      <c r="AP171" s="403">
        <f>(L171-P171)/P171</f>
        <v>0</v>
      </c>
      <c r="AQ171" s="254">
        <f t="shared" si="206"/>
        <v>0</v>
      </c>
      <c r="AR171" s="322">
        <v>0</v>
      </c>
      <c r="AS171" s="254">
        <f t="shared" si="144"/>
        <v>0</v>
      </c>
      <c r="AT171" s="254">
        <f t="shared" si="145"/>
        <v>0</v>
      </c>
      <c r="AU171" s="254">
        <f t="shared" si="146"/>
        <v>-1</v>
      </c>
      <c r="AV171" s="254">
        <f t="shared" si="172"/>
        <v>0</v>
      </c>
      <c r="AW171" s="403">
        <f t="shared" si="173"/>
        <v>0</v>
      </c>
      <c r="AX171" s="95">
        <f t="shared" si="174"/>
        <v>-0.76881952806447018</v>
      </c>
      <c r="AY171" s="254">
        <f t="shared" si="221"/>
        <v>0</v>
      </c>
      <c r="AZ171" s="403">
        <f t="shared" si="221"/>
        <v>0</v>
      </c>
      <c r="BA171" s="95">
        <f t="shared" si="221"/>
        <v>0.20880012009395574</v>
      </c>
      <c r="BB171" s="254">
        <f>(AB171-AF171)/AF171</f>
        <v>0</v>
      </c>
      <c r="BC171" s="403">
        <f t="shared" ref="BC171:BD174" si="222">(AC171-AG171)/AG171</f>
        <v>0</v>
      </c>
      <c r="BD171" s="85">
        <f t="shared" si="222"/>
        <v>0.33983530785127225</v>
      </c>
    </row>
    <row r="172" spans="1:56" x14ac:dyDescent="0.35">
      <c r="B172" s="81"/>
      <c r="C172" s="606" t="s">
        <v>65</v>
      </c>
      <c r="D172" s="323">
        <v>0</v>
      </c>
      <c r="E172" s="322">
        <v>0</v>
      </c>
      <c r="F172" s="7">
        <v>0</v>
      </c>
      <c r="G172" s="505">
        <v>0</v>
      </c>
      <c r="H172" s="323">
        <v>0</v>
      </c>
      <c r="I172" s="322">
        <v>0</v>
      </c>
      <c r="J172" s="7">
        <v>0</v>
      </c>
      <c r="K172" s="505">
        <v>0</v>
      </c>
      <c r="L172" s="323">
        <v>0</v>
      </c>
      <c r="M172" s="322">
        <v>0</v>
      </c>
      <c r="N172" s="7">
        <v>0</v>
      </c>
      <c r="O172" s="505">
        <v>0</v>
      </c>
      <c r="P172" s="323">
        <v>0</v>
      </c>
      <c r="Q172" s="322">
        <v>0</v>
      </c>
      <c r="R172" s="7">
        <v>0</v>
      </c>
      <c r="S172" s="505">
        <v>0</v>
      </c>
      <c r="T172" s="323">
        <v>0</v>
      </c>
      <c r="U172" s="322">
        <v>0</v>
      </c>
      <c r="V172" s="322">
        <v>0</v>
      </c>
      <c r="W172" s="12">
        <v>0</v>
      </c>
      <c r="X172" s="323">
        <v>0</v>
      </c>
      <c r="Y172" s="322">
        <v>0</v>
      </c>
      <c r="Z172" s="322">
        <v>0</v>
      </c>
      <c r="AA172" s="12">
        <v>0</v>
      </c>
      <c r="AB172" s="323">
        <v>0</v>
      </c>
      <c r="AC172" s="322">
        <v>0</v>
      </c>
      <c r="AD172" s="322">
        <v>0</v>
      </c>
      <c r="AE172" s="12">
        <v>0</v>
      </c>
      <c r="AF172" s="323">
        <v>0</v>
      </c>
      <c r="AG172" s="322">
        <v>0</v>
      </c>
      <c r="AH172" s="322">
        <v>0</v>
      </c>
      <c r="AI172" s="12">
        <v>0</v>
      </c>
      <c r="AJ172" s="254">
        <v>0</v>
      </c>
      <c r="AK172" s="254">
        <v>0</v>
      </c>
      <c r="AL172" s="254">
        <v>0</v>
      </c>
      <c r="AM172" s="322">
        <v>0</v>
      </c>
      <c r="AN172" s="322">
        <v>0</v>
      </c>
      <c r="AO172" s="6">
        <v>0</v>
      </c>
      <c r="AP172" s="322">
        <v>0</v>
      </c>
      <c r="AQ172" s="322">
        <v>0</v>
      </c>
      <c r="AR172" s="6">
        <v>0</v>
      </c>
      <c r="AS172" s="7">
        <v>0</v>
      </c>
      <c r="AT172" s="322">
        <v>0</v>
      </c>
      <c r="AU172" s="6">
        <v>0</v>
      </c>
      <c r="AV172" s="7">
        <v>0</v>
      </c>
      <c r="AW172" s="322">
        <v>0</v>
      </c>
      <c r="AX172" s="6">
        <v>0</v>
      </c>
      <c r="AY172" s="7">
        <v>0</v>
      </c>
      <c r="AZ172" s="322">
        <v>0</v>
      </c>
      <c r="BA172" s="6">
        <v>0</v>
      </c>
      <c r="BB172" s="7">
        <v>0</v>
      </c>
      <c r="BC172" s="322">
        <v>0</v>
      </c>
      <c r="BD172" s="12">
        <v>0</v>
      </c>
    </row>
    <row r="173" spans="1:56" ht="15" thickBot="1" x14ac:dyDescent="0.4">
      <c r="B173" s="82"/>
      <c r="C173" s="608" t="s">
        <v>70</v>
      </c>
      <c r="D173" s="449">
        <f>SUM(D171:D172)</f>
        <v>3.5740000000000001E-2</v>
      </c>
      <c r="E173" s="455">
        <f>SUM(E171:E172)</f>
        <v>3.5740000000000001E-2</v>
      </c>
      <c r="F173" s="634">
        <f>SUM(F171:F172)</f>
        <v>2.7124800000000002E-3</v>
      </c>
      <c r="G173" s="640">
        <f>F173/E173</f>
        <v>7.5894795747062122E-2</v>
      </c>
      <c r="H173" s="449">
        <f>SUM(H171:H172)</f>
        <v>3.5740000000000001E-2</v>
      </c>
      <c r="I173" s="455">
        <f>SUM(I171:I172)</f>
        <v>3.5740000000000001E-2</v>
      </c>
      <c r="J173" s="634">
        <f>SUM(J171:J172)</f>
        <v>1.0205120000000002E-2</v>
      </c>
      <c r="K173" s="640">
        <f>J173/I173</f>
        <v>0.28553777280358145</v>
      </c>
      <c r="L173" s="449">
        <f>SUM(L171:L172)</f>
        <v>3.5740000000000001E-2</v>
      </c>
      <c r="M173" s="455">
        <f>SUM(M171:M172)</f>
        <v>3.5740000000000001E-2</v>
      </c>
      <c r="N173" s="634">
        <f>SUM(N171:N172)</f>
        <v>4.0849800000000002E-3</v>
      </c>
      <c r="O173" s="640">
        <f>N173/M173</f>
        <v>0.11429714605484052</v>
      </c>
      <c r="P173" s="449">
        <f>SUM(P171:P172)</f>
        <v>3.5740000000000001E-2</v>
      </c>
      <c r="Q173" s="455">
        <f>SUM(Q171:Q172)</f>
        <v>3.5740000000000001E-2</v>
      </c>
      <c r="R173" s="634">
        <f>SUM(R171:R172)</f>
        <v>0</v>
      </c>
      <c r="S173" s="640">
        <f>R173/Q173</f>
        <v>0</v>
      </c>
      <c r="T173" s="449">
        <f>SUM(T171:T172)</f>
        <v>3.5740000000000001E-2</v>
      </c>
      <c r="U173" s="455">
        <f>SUM(U171:U172)</f>
        <v>3.5740000000000001E-2</v>
      </c>
      <c r="V173" s="455">
        <f>SUM(V171:V172)</f>
        <v>1.8987799999999999E-3</v>
      </c>
      <c r="W173" s="398">
        <f>V173/U173</f>
        <v>5.3127588136541684E-2</v>
      </c>
      <c r="X173" s="449">
        <f>SUM(X171:X172)</f>
        <v>3.5740000000000001E-2</v>
      </c>
      <c r="Y173" s="455">
        <f>SUM(Y171:Y172)</f>
        <v>3.5740000000000001E-2</v>
      </c>
      <c r="Z173" s="455">
        <f>SUM(Z171:Z172)</f>
        <v>8.2134099999999991E-3</v>
      </c>
      <c r="AA173" s="398">
        <f>Z173/Y173</f>
        <v>0.22981001678791269</v>
      </c>
      <c r="AB173" s="449">
        <f>SUM(AB171:AB172)</f>
        <v>3.5740000000000001E-2</v>
      </c>
      <c r="AC173" s="455">
        <f>SUM(AC171:AC172)</f>
        <v>3.5740000000000001E-2</v>
      </c>
      <c r="AD173" s="455">
        <f>SUM(AD171:AD172)</f>
        <v>6.79468E-3</v>
      </c>
      <c r="AE173" s="398">
        <f>AD173/AC173</f>
        <v>0.19011415780637941</v>
      </c>
      <c r="AF173" s="449">
        <f>SUM(AF171:AF172)</f>
        <v>3.5740000000000001E-2</v>
      </c>
      <c r="AG173" s="455">
        <f>SUM(AG171:AG172)</f>
        <v>3.5740000000000001E-2</v>
      </c>
      <c r="AH173" s="455">
        <f>SUM(AH171:AH172)</f>
        <v>5.0712800000000001E-3</v>
      </c>
      <c r="AI173" s="398">
        <f>AH173/AG173</f>
        <v>0.14189367655288193</v>
      </c>
      <c r="AJ173" s="803">
        <f t="shared" si="215"/>
        <v>0</v>
      </c>
      <c r="AK173" s="389">
        <f t="shared" si="216"/>
        <v>0</v>
      </c>
      <c r="AL173" s="389">
        <f t="shared" si="217"/>
        <v>-0.73420400740020697</v>
      </c>
      <c r="AM173" s="460">
        <f t="shared" si="218"/>
        <v>0</v>
      </c>
      <c r="AN173" s="389">
        <f t="shared" si="213"/>
        <v>0</v>
      </c>
      <c r="AO173" s="389">
        <f t="shared" si="214"/>
        <v>1.4982056215697508</v>
      </c>
      <c r="AP173" s="460">
        <f>(L173-P173)/P173</f>
        <v>0</v>
      </c>
      <c r="AQ173" s="389">
        <f t="shared" ref="AQ173:AQ181" si="223">(M173-Q173)/Q173</f>
        <v>0</v>
      </c>
      <c r="AR173" s="287">
        <v>0</v>
      </c>
      <c r="AS173" s="389">
        <f t="shared" ref="AS173:AS181" si="224">(P173-T173)/T173</f>
        <v>0</v>
      </c>
      <c r="AT173" s="389">
        <f t="shared" ref="AT173:AT181" si="225">(Q173-U173)/U173</f>
        <v>0</v>
      </c>
      <c r="AU173" s="389">
        <f t="shared" ref="AU173:AU181" si="226">(R173-V173)/V173</f>
        <v>-1</v>
      </c>
      <c r="AV173" s="389">
        <f t="shared" si="172"/>
        <v>0</v>
      </c>
      <c r="AW173" s="460">
        <f t="shared" si="173"/>
        <v>0</v>
      </c>
      <c r="AX173" s="390">
        <f t="shared" si="174"/>
        <v>-0.76881952806447018</v>
      </c>
      <c r="AY173" s="389">
        <f t="shared" ref="AY173:BA174" si="227">(X173-AB173)/AB173</f>
        <v>0</v>
      </c>
      <c r="AZ173" s="460">
        <f t="shared" si="227"/>
        <v>0</v>
      </c>
      <c r="BA173" s="390">
        <f t="shared" si="227"/>
        <v>0.20880012009395574</v>
      </c>
      <c r="BB173" s="389">
        <f>(AB173-AF173)/AF173</f>
        <v>0</v>
      </c>
      <c r="BC173" s="460">
        <f t="shared" si="222"/>
        <v>0</v>
      </c>
      <c r="BD173" s="384">
        <f t="shared" si="222"/>
        <v>0.33983530785127225</v>
      </c>
    </row>
    <row r="174" spans="1:56" x14ac:dyDescent="0.35">
      <c r="A174" s="96"/>
      <c r="B174" s="109" t="s">
        <v>21</v>
      </c>
      <c r="C174" s="605" t="s">
        <v>173</v>
      </c>
      <c r="D174" s="450">
        <f>D181+D184</f>
        <v>1</v>
      </c>
      <c r="E174" s="456">
        <f>E181+E184</f>
        <v>1</v>
      </c>
      <c r="F174" s="635">
        <f>F181+F184</f>
        <v>0.74683543999999991</v>
      </c>
      <c r="G174" s="376">
        <f>F174/E174</f>
        <v>0.74683543999999991</v>
      </c>
      <c r="H174" s="450">
        <f>H181+H184</f>
        <v>1</v>
      </c>
      <c r="I174" s="456">
        <f>I181+I184</f>
        <v>1</v>
      </c>
      <c r="J174" s="635">
        <f>J181+J184</f>
        <v>0.49618469000000004</v>
      </c>
      <c r="K174" s="376">
        <f>J174/I174</f>
        <v>0.49618469000000004</v>
      </c>
      <c r="L174" s="450">
        <f>L181+L184</f>
        <v>1</v>
      </c>
      <c r="M174" s="456">
        <f>M181+M184</f>
        <v>1</v>
      </c>
      <c r="N174" s="635">
        <f>N181+N184</f>
        <v>0.90223900000000001</v>
      </c>
      <c r="O174" s="376">
        <f>N174/M174</f>
        <v>0.90223900000000001</v>
      </c>
      <c r="P174" s="450">
        <f>P181+P184</f>
        <v>1</v>
      </c>
      <c r="Q174" s="456">
        <f>Q181+Q184</f>
        <v>1</v>
      </c>
      <c r="R174" s="635">
        <f>R181+R184</f>
        <v>5.8798459999999997E-2</v>
      </c>
      <c r="S174" s="376">
        <f>R174/Q174</f>
        <v>5.8798459999999997E-2</v>
      </c>
      <c r="T174" s="450">
        <f>T181+T184</f>
        <v>0.96</v>
      </c>
      <c r="U174" s="456">
        <f>U181+U184</f>
        <v>0.96</v>
      </c>
      <c r="V174" s="456">
        <f>V181+V184</f>
        <v>0.42023922999999996</v>
      </c>
      <c r="W174" s="391">
        <f>V174/U174</f>
        <v>0.43774919791666667</v>
      </c>
      <c r="X174" s="450">
        <f>X181+X184</f>
        <v>0.96</v>
      </c>
      <c r="Y174" s="456">
        <f>Y181+Y184</f>
        <v>0.96</v>
      </c>
      <c r="Z174" s="456">
        <f>Z181+Z184</f>
        <v>0.69978391999999989</v>
      </c>
      <c r="AA174" s="391">
        <f>Z174/Y174</f>
        <v>0.72894158333333325</v>
      </c>
      <c r="AB174" s="450">
        <f>AB181+AB184</f>
        <v>0.96</v>
      </c>
      <c r="AC174" s="456">
        <f>AC181+AC184</f>
        <v>0.96</v>
      </c>
      <c r="AD174" s="456">
        <f>AD181+AD184</f>
        <v>0.15924546000000001</v>
      </c>
      <c r="AE174" s="391">
        <f>AD174/AC174</f>
        <v>0.16588068750000001</v>
      </c>
      <c r="AF174" s="450">
        <f>AF181+AF184</f>
        <v>0.96</v>
      </c>
      <c r="AG174" s="456">
        <f>AG181+AG184</f>
        <v>0.96</v>
      </c>
      <c r="AH174" s="456">
        <f>AH181+AH184</f>
        <v>0.1794232</v>
      </c>
      <c r="AI174" s="391">
        <f>AH174/AG174</f>
        <v>0.18689916666666667</v>
      </c>
      <c r="AJ174" s="851">
        <f t="shared" si="215"/>
        <v>0</v>
      </c>
      <c r="AK174" s="377">
        <f t="shared" si="216"/>
        <v>0</v>
      </c>
      <c r="AL174" s="377">
        <f t="shared" si="217"/>
        <v>0.50515615465684738</v>
      </c>
      <c r="AM174" s="458">
        <f t="shared" si="218"/>
        <v>0</v>
      </c>
      <c r="AN174" s="377">
        <f t="shared" si="213"/>
        <v>0</v>
      </c>
      <c r="AO174" s="377">
        <f t="shared" si="214"/>
        <v>-0.45005182662243592</v>
      </c>
      <c r="AP174" s="458">
        <f>(L174-P174)/P174</f>
        <v>0</v>
      </c>
      <c r="AQ174" s="377">
        <f t="shared" si="223"/>
        <v>0</v>
      </c>
      <c r="AR174" s="377">
        <f t="shared" ref="AR174:AR181" si="228">(N174-R174)/R174</f>
        <v>14.344602562720182</v>
      </c>
      <c r="AS174" s="392">
        <f t="shared" si="224"/>
        <v>4.1666666666666706E-2</v>
      </c>
      <c r="AT174" s="392">
        <f t="shared" si="225"/>
        <v>4.1666666666666706E-2</v>
      </c>
      <c r="AU174" s="392">
        <f t="shared" si="226"/>
        <v>-0.86008336251710726</v>
      </c>
      <c r="AV174" s="392">
        <f t="shared" si="172"/>
        <v>0</v>
      </c>
      <c r="AW174" s="379">
        <f t="shared" si="173"/>
        <v>0</v>
      </c>
      <c r="AX174" s="393">
        <f t="shared" si="174"/>
        <v>-0.39947286871067283</v>
      </c>
      <c r="AY174" s="392">
        <f t="shared" si="227"/>
        <v>0</v>
      </c>
      <c r="AZ174" s="379">
        <f t="shared" si="227"/>
        <v>0</v>
      </c>
      <c r="BA174" s="393">
        <f t="shared" si="227"/>
        <v>3.3943728128889816</v>
      </c>
      <c r="BB174" s="392">
        <f>(AB174-AF174)/AF174</f>
        <v>0</v>
      </c>
      <c r="BC174" s="379">
        <f t="shared" si="222"/>
        <v>0</v>
      </c>
      <c r="BD174" s="391">
        <f t="shared" si="222"/>
        <v>-0.11245892392956985</v>
      </c>
    </row>
    <row r="175" spans="1:56" x14ac:dyDescent="0.35">
      <c r="B175" s="81"/>
      <c r="C175" s="606" t="s">
        <v>57</v>
      </c>
      <c r="D175" s="323">
        <v>0</v>
      </c>
      <c r="E175" s="322">
        <v>0</v>
      </c>
      <c r="F175" s="7">
        <v>0</v>
      </c>
      <c r="G175" s="505">
        <v>0</v>
      </c>
      <c r="H175" s="323">
        <v>0</v>
      </c>
      <c r="I175" s="322">
        <v>0</v>
      </c>
      <c r="J175" s="7">
        <v>0</v>
      </c>
      <c r="K175" s="505">
        <v>0</v>
      </c>
      <c r="L175" s="323">
        <v>0</v>
      </c>
      <c r="M175" s="322">
        <v>0</v>
      </c>
      <c r="N175" s="7">
        <v>0</v>
      </c>
      <c r="O175" s="505">
        <v>0</v>
      </c>
      <c r="P175" s="323">
        <v>0</v>
      </c>
      <c r="Q175" s="322">
        <v>0</v>
      </c>
      <c r="R175" s="7">
        <v>0</v>
      </c>
      <c r="S175" s="505">
        <v>0</v>
      </c>
      <c r="T175" s="323">
        <v>0</v>
      </c>
      <c r="U175" s="322">
        <v>0</v>
      </c>
      <c r="V175" s="322">
        <v>0</v>
      </c>
      <c r="W175" s="12">
        <v>0</v>
      </c>
      <c r="X175" s="323">
        <v>0</v>
      </c>
      <c r="Y175" s="322">
        <v>0</v>
      </c>
      <c r="Z175" s="322">
        <v>0</v>
      </c>
      <c r="AA175" s="12">
        <v>0</v>
      </c>
      <c r="AB175" s="323">
        <v>0</v>
      </c>
      <c r="AC175" s="322">
        <v>0</v>
      </c>
      <c r="AD175" s="322">
        <v>0</v>
      </c>
      <c r="AE175" s="12">
        <v>0</v>
      </c>
      <c r="AF175" s="323">
        <v>0</v>
      </c>
      <c r="AG175" s="322">
        <v>0</v>
      </c>
      <c r="AH175" s="322">
        <v>0</v>
      </c>
      <c r="AI175" s="12">
        <v>0</v>
      </c>
      <c r="AJ175" s="322">
        <v>0</v>
      </c>
      <c r="AK175" s="322">
        <v>0</v>
      </c>
      <c r="AL175" s="6">
        <v>0</v>
      </c>
      <c r="AM175" s="322">
        <v>0</v>
      </c>
      <c r="AN175" s="322">
        <v>0</v>
      </c>
      <c r="AO175" s="6">
        <v>0</v>
      </c>
      <c r="AP175" s="322">
        <v>0</v>
      </c>
      <c r="AQ175" s="322">
        <v>0</v>
      </c>
      <c r="AR175" s="6">
        <v>0</v>
      </c>
      <c r="AS175" s="7">
        <v>0</v>
      </c>
      <c r="AT175" s="322">
        <v>0</v>
      </c>
      <c r="AU175" s="6">
        <v>0</v>
      </c>
      <c r="AV175" s="7">
        <v>0</v>
      </c>
      <c r="AW175" s="322">
        <v>0</v>
      </c>
      <c r="AX175" s="6">
        <v>0</v>
      </c>
      <c r="AY175" s="7">
        <v>0</v>
      </c>
      <c r="AZ175" s="322">
        <v>0</v>
      </c>
      <c r="BA175" s="6">
        <v>0</v>
      </c>
      <c r="BB175" s="7">
        <v>0</v>
      </c>
      <c r="BC175" s="322">
        <v>0</v>
      </c>
      <c r="BD175" s="12">
        <v>0</v>
      </c>
    </row>
    <row r="176" spans="1:56" x14ac:dyDescent="0.35">
      <c r="B176" s="81"/>
      <c r="C176" s="606" t="s">
        <v>58</v>
      </c>
      <c r="D176" s="323">
        <v>0</v>
      </c>
      <c r="E176" s="322">
        <v>0</v>
      </c>
      <c r="F176" s="7">
        <v>0</v>
      </c>
      <c r="G176" s="505">
        <v>0</v>
      </c>
      <c r="H176" s="323">
        <v>0</v>
      </c>
      <c r="I176" s="322">
        <v>0</v>
      </c>
      <c r="J176" s="7">
        <v>0</v>
      </c>
      <c r="K176" s="505">
        <v>0</v>
      </c>
      <c r="L176" s="323">
        <v>0</v>
      </c>
      <c r="M176" s="322">
        <v>0</v>
      </c>
      <c r="N176" s="7">
        <v>0</v>
      </c>
      <c r="O176" s="505">
        <v>0</v>
      </c>
      <c r="P176" s="323">
        <v>0</v>
      </c>
      <c r="Q176" s="322">
        <v>0</v>
      </c>
      <c r="R176" s="7">
        <v>0</v>
      </c>
      <c r="S176" s="505">
        <v>0</v>
      </c>
      <c r="T176" s="323">
        <v>0</v>
      </c>
      <c r="U176" s="322">
        <v>0</v>
      </c>
      <c r="V176" s="322">
        <v>0</v>
      </c>
      <c r="W176" s="12">
        <v>0</v>
      </c>
      <c r="X176" s="323">
        <v>0</v>
      </c>
      <c r="Y176" s="322">
        <v>0</v>
      </c>
      <c r="Z176" s="322">
        <v>0</v>
      </c>
      <c r="AA176" s="12">
        <v>0</v>
      </c>
      <c r="AB176" s="323">
        <v>0</v>
      </c>
      <c r="AC176" s="322">
        <v>0</v>
      </c>
      <c r="AD176" s="322">
        <v>0</v>
      </c>
      <c r="AE176" s="12">
        <v>0</v>
      </c>
      <c r="AF176" s="323">
        <v>0</v>
      </c>
      <c r="AG176" s="322">
        <v>0</v>
      </c>
      <c r="AH176" s="322">
        <v>0</v>
      </c>
      <c r="AI176" s="12">
        <v>0</v>
      </c>
      <c r="AJ176" s="322">
        <v>0</v>
      </c>
      <c r="AK176" s="322">
        <v>0</v>
      </c>
      <c r="AL176" s="6">
        <v>0</v>
      </c>
      <c r="AM176" s="322">
        <v>0</v>
      </c>
      <c r="AN176" s="322">
        <v>0</v>
      </c>
      <c r="AO176" s="6">
        <v>0</v>
      </c>
      <c r="AP176" s="322">
        <v>0</v>
      </c>
      <c r="AQ176" s="322">
        <v>0</v>
      </c>
      <c r="AR176" s="6">
        <v>0</v>
      </c>
      <c r="AS176" s="7">
        <v>0</v>
      </c>
      <c r="AT176" s="322">
        <v>0</v>
      </c>
      <c r="AU176" s="6">
        <v>0</v>
      </c>
      <c r="AV176" s="7">
        <v>0</v>
      </c>
      <c r="AW176" s="322">
        <v>0</v>
      </c>
      <c r="AX176" s="6">
        <v>0</v>
      </c>
      <c r="AY176" s="7">
        <v>0</v>
      </c>
      <c r="AZ176" s="322">
        <v>0</v>
      </c>
      <c r="BA176" s="6">
        <v>0</v>
      </c>
      <c r="BB176" s="7">
        <v>0</v>
      </c>
      <c r="BC176" s="322">
        <v>0</v>
      </c>
      <c r="BD176" s="12">
        <v>0</v>
      </c>
    </row>
    <row r="177" spans="2:62" x14ac:dyDescent="0.35">
      <c r="B177" s="81"/>
      <c r="C177" s="606" t="s">
        <v>59</v>
      </c>
      <c r="D177" s="323">
        <v>0</v>
      </c>
      <c r="E177" s="322">
        <v>0</v>
      </c>
      <c r="F177" s="7">
        <v>0</v>
      </c>
      <c r="G177" s="505">
        <v>0</v>
      </c>
      <c r="H177" s="323">
        <v>0</v>
      </c>
      <c r="I177" s="322">
        <v>0</v>
      </c>
      <c r="J177" s="7">
        <v>0</v>
      </c>
      <c r="K177" s="505">
        <v>0</v>
      </c>
      <c r="L177" s="323">
        <v>0</v>
      </c>
      <c r="M177" s="322">
        <v>0</v>
      </c>
      <c r="N177" s="7">
        <v>0</v>
      </c>
      <c r="O177" s="505">
        <v>0</v>
      </c>
      <c r="P177" s="323">
        <v>0</v>
      </c>
      <c r="Q177" s="322">
        <v>0</v>
      </c>
      <c r="R177" s="7">
        <v>0</v>
      </c>
      <c r="S177" s="505">
        <v>0</v>
      </c>
      <c r="T177" s="323">
        <v>0</v>
      </c>
      <c r="U177" s="322">
        <v>0</v>
      </c>
      <c r="V177" s="322">
        <v>0</v>
      </c>
      <c r="W177" s="12">
        <v>0</v>
      </c>
      <c r="X177" s="323">
        <v>0</v>
      </c>
      <c r="Y177" s="322">
        <v>0</v>
      </c>
      <c r="Z177" s="322">
        <v>0</v>
      </c>
      <c r="AA177" s="12">
        <v>0</v>
      </c>
      <c r="AB177" s="323">
        <v>0</v>
      </c>
      <c r="AC177" s="322">
        <v>0</v>
      </c>
      <c r="AD177" s="322">
        <v>0</v>
      </c>
      <c r="AE177" s="12">
        <v>0</v>
      </c>
      <c r="AF177" s="323">
        <v>0</v>
      </c>
      <c r="AG177" s="322">
        <v>0</v>
      </c>
      <c r="AH177" s="322">
        <v>0</v>
      </c>
      <c r="AI177" s="12">
        <v>0</v>
      </c>
      <c r="AJ177" s="322">
        <v>0</v>
      </c>
      <c r="AK177" s="322">
        <v>0</v>
      </c>
      <c r="AL177" s="6">
        <v>0</v>
      </c>
      <c r="AM177" s="322">
        <v>0</v>
      </c>
      <c r="AN177" s="322">
        <v>0</v>
      </c>
      <c r="AO177" s="6">
        <v>0</v>
      </c>
      <c r="AP177" s="322">
        <v>0</v>
      </c>
      <c r="AQ177" s="322">
        <v>0</v>
      </c>
      <c r="AR177" s="6">
        <v>0</v>
      </c>
      <c r="AS177" s="7">
        <v>0</v>
      </c>
      <c r="AT177" s="322">
        <v>0</v>
      </c>
      <c r="AU177" s="6">
        <v>0</v>
      </c>
      <c r="AV177" s="7">
        <v>0</v>
      </c>
      <c r="AW177" s="322">
        <v>0</v>
      </c>
      <c r="AX177" s="6">
        <v>0</v>
      </c>
      <c r="AY177" s="7">
        <v>0</v>
      </c>
      <c r="AZ177" s="322">
        <v>0</v>
      </c>
      <c r="BA177" s="6">
        <v>0</v>
      </c>
      <c r="BB177" s="7">
        <v>0</v>
      </c>
      <c r="BC177" s="322">
        <v>0</v>
      </c>
      <c r="BD177" s="12">
        <v>0</v>
      </c>
    </row>
    <row r="178" spans="2:62" x14ac:dyDescent="0.35">
      <c r="B178" s="81"/>
      <c r="C178" s="606" t="s">
        <v>60</v>
      </c>
      <c r="D178" s="323">
        <v>0</v>
      </c>
      <c r="E178" s="322">
        <v>0</v>
      </c>
      <c r="F178" s="7">
        <v>0</v>
      </c>
      <c r="G178" s="505">
        <v>0</v>
      </c>
      <c r="H178" s="323">
        <v>0</v>
      </c>
      <c r="I178" s="322">
        <v>0</v>
      </c>
      <c r="J178" s="7">
        <v>0</v>
      </c>
      <c r="K178" s="505">
        <v>0</v>
      </c>
      <c r="L178" s="323">
        <v>0</v>
      </c>
      <c r="M178" s="322">
        <v>0</v>
      </c>
      <c r="N178" s="7">
        <v>0</v>
      </c>
      <c r="O178" s="505">
        <v>0</v>
      </c>
      <c r="P178" s="323">
        <v>0</v>
      </c>
      <c r="Q178" s="322">
        <v>0</v>
      </c>
      <c r="R178" s="7">
        <v>0</v>
      </c>
      <c r="S178" s="505">
        <v>0</v>
      </c>
      <c r="T178" s="323">
        <v>0</v>
      </c>
      <c r="U178" s="322">
        <v>0</v>
      </c>
      <c r="V178" s="322">
        <v>0</v>
      </c>
      <c r="W178" s="12">
        <v>0</v>
      </c>
      <c r="X178" s="323">
        <v>0</v>
      </c>
      <c r="Y178" s="322">
        <v>0</v>
      </c>
      <c r="Z178" s="322">
        <v>0</v>
      </c>
      <c r="AA178" s="12">
        <v>0</v>
      </c>
      <c r="AB178" s="323">
        <v>0</v>
      </c>
      <c r="AC178" s="322">
        <v>0</v>
      </c>
      <c r="AD178" s="322">
        <v>0</v>
      </c>
      <c r="AE178" s="12">
        <v>0</v>
      </c>
      <c r="AF178" s="323">
        <v>0</v>
      </c>
      <c r="AG178" s="322">
        <v>0</v>
      </c>
      <c r="AH178" s="322">
        <v>0</v>
      </c>
      <c r="AI178" s="12">
        <v>0</v>
      </c>
      <c r="AJ178" s="322">
        <v>0</v>
      </c>
      <c r="AK178" s="322">
        <v>0</v>
      </c>
      <c r="AL178" s="6">
        <v>0</v>
      </c>
      <c r="AM178" s="322">
        <v>0</v>
      </c>
      <c r="AN178" s="322">
        <v>0</v>
      </c>
      <c r="AO178" s="6">
        <v>0</v>
      </c>
      <c r="AP178" s="322">
        <v>0</v>
      </c>
      <c r="AQ178" s="322">
        <v>0</v>
      </c>
      <c r="AR178" s="6">
        <v>0</v>
      </c>
      <c r="AS178" s="7">
        <v>0</v>
      </c>
      <c r="AT178" s="322">
        <v>0</v>
      </c>
      <c r="AU178" s="6">
        <v>0</v>
      </c>
      <c r="AV178" s="7">
        <v>0</v>
      </c>
      <c r="AW178" s="322">
        <v>0</v>
      </c>
      <c r="AX178" s="6">
        <v>0</v>
      </c>
      <c r="AY178" s="7">
        <v>0</v>
      </c>
      <c r="AZ178" s="322">
        <v>0</v>
      </c>
      <c r="BA178" s="6">
        <v>0</v>
      </c>
      <c r="BB178" s="7">
        <v>0</v>
      </c>
      <c r="BC178" s="322">
        <v>0</v>
      </c>
      <c r="BD178" s="12">
        <v>0</v>
      </c>
    </row>
    <row r="179" spans="2:62" x14ac:dyDescent="0.35">
      <c r="B179" s="81"/>
      <c r="C179" s="606" t="s">
        <v>61</v>
      </c>
      <c r="D179" s="447">
        <v>1</v>
      </c>
      <c r="E179" s="453">
        <v>1</v>
      </c>
      <c r="F179" s="632">
        <v>0.74683543999999991</v>
      </c>
      <c r="G179" s="504">
        <f>F179/E179</f>
        <v>0.74683543999999991</v>
      </c>
      <c r="H179" s="447">
        <v>1</v>
      </c>
      <c r="I179" s="453">
        <v>1</v>
      </c>
      <c r="J179" s="632">
        <v>0.49618469000000004</v>
      </c>
      <c r="K179" s="504">
        <v>0.72894158333333325</v>
      </c>
      <c r="L179" s="447">
        <v>1</v>
      </c>
      <c r="M179" s="453">
        <v>1</v>
      </c>
      <c r="N179" s="632">
        <v>0.90223900000000001</v>
      </c>
      <c r="O179" s="504">
        <v>0.72894158333333325</v>
      </c>
      <c r="P179" s="447">
        <v>1</v>
      </c>
      <c r="Q179" s="453">
        <v>1</v>
      </c>
      <c r="R179" s="632">
        <v>5.8798459999999997E-2</v>
      </c>
      <c r="S179" s="504">
        <v>0.72894158333333325</v>
      </c>
      <c r="T179" s="447">
        <v>0.96</v>
      </c>
      <c r="U179" s="453">
        <v>0.96</v>
      </c>
      <c r="V179" s="453">
        <v>0.42023922999999996</v>
      </c>
      <c r="W179" s="85">
        <v>0.72894158333333325</v>
      </c>
      <c r="X179" s="447">
        <v>0.96</v>
      </c>
      <c r="Y179" s="453">
        <v>0.96</v>
      </c>
      <c r="Z179" s="453">
        <v>0.69978391999999989</v>
      </c>
      <c r="AA179" s="85">
        <v>0.72894158333333325</v>
      </c>
      <c r="AB179" s="447">
        <v>0.96</v>
      </c>
      <c r="AC179" s="453">
        <v>0.96</v>
      </c>
      <c r="AD179" s="453">
        <v>0.15924546000000001</v>
      </c>
      <c r="AE179" s="85">
        <f>AD179/AC179</f>
        <v>0.16588068750000001</v>
      </c>
      <c r="AF179" s="447">
        <v>0.96</v>
      </c>
      <c r="AG179" s="453">
        <v>0.96</v>
      </c>
      <c r="AH179" s="453">
        <v>0.1794232</v>
      </c>
      <c r="AI179" s="85">
        <f>AH179/AG179</f>
        <v>0.18689916666666667</v>
      </c>
      <c r="AJ179" s="802">
        <f t="shared" si="215"/>
        <v>0</v>
      </c>
      <c r="AK179" s="254">
        <f t="shared" si="216"/>
        <v>0</v>
      </c>
      <c r="AL179" s="254">
        <f t="shared" si="217"/>
        <v>0.50515615465684738</v>
      </c>
      <c r="AM179" s="403">
        <f t="shared" si="218"/>
        <v>0</v>
      </c>
      <c r="AN179" s="254">
        <f t="shared" si="213"/>
        <v>0</v>
      </c>
      <c r="AO179" s="254">
        <f t="shared" si="214"/>
        <v>-0.45005182662243592</v>
      </c>
      <c r="AP179" s="403">
        <f>(L179-P179)/P179</f>
        <v>0</v>
      </c>
      <c r="AQ179" s="254">
        <f t="shared" si="223"/>
        <v>0</v>
      </c>
      <c r="AR179" s="254">
        <f t="shared" si="228"/>
        <v>14.344602562720182</v>
      </c>
      <c r="AS179" s="254">
        <f t="shared" si="224"/>
        <v>4.1666666666666706E-2</v>
      </c>
      <c r="AT179" s="254">
        <f t="shared" si="225"/>
        <v>4.1666666666666706E-2</v>
      </c>
      <c r="AU179" s="254">
        <f t="shared" si="226"/>
        <v>-0.86008336251710726</v>
      </c>
      <c r="AV179" s="254">
        <f t="shared" si="172"/>
        <v>0</v>
      </c>
      <c r="AW179" s="403">
        <f t="shared" si="173"/>
        <v>0</v>
      </c>
      <c r="AX179" s="95">
        <f t="shared" si="174"/>
        <v>-0.39947286871067283</v>
      </c>
      <c r="AY179" s="254">
        <f>(X179-AB179)/AB179</f>
        <v>0</v>
      </c>
      <c r="AZ179" s="403">
        <f>(Y179-AC179)/AC179</f>
        <v>0</v>
      </c>
      <c r="BA179" s="95">
        <f>(Z179-AD179)/AD179</f>
        <v>3.3943728128889816</v>
      </c>
      <c r="BB179" s="254">
        <f>(AB179-AF179)/AF179</f>
        <v>0</v>
      </c>
      <c r="BC179" s="403">
        <f>(AC179-AG179)/AG179</f>
        <v>0</v>
      </c>
      <c r="BD179" s="85">
        <f>(AD179-AH179)/AH179</f>
        <v>-0.11245892392956985</v>
      </c>
    </row>
    <row r="180" spans="2:62" x14ac:dyDescent="0.35">
      <c r="B180" s="81"/>
      <c r="C180" s="606" t="s">
        <v>62</v>
      </c>
      <c r="D180" s="323">
        <v>0</v>
      </c>
      <c r="E180" s="322">
        <v>0</v>
      </c>
      <c r="F180" s="7">
        <v>0</v>
      </c>
      <c r="G180" s="505">
        <v>0</v>
      </c>
      <c r="H180" s="323">
        <v>0</v>
      </c>
      <c r="I180" s="322">
        <v>0</v>
      </c>
      <c r="J180" s="7">
        <v>0</v>
      </c>
      <c r="K180" s="505">
        <v>0</v>
      </c>
      <c r="L180" s="323">
        <v>0</v>
      </c>
      <c r="M180" s="322">
        <v>0</v>
      </c>
      <c r="N180" s="7">
        <v>0</v>
      </c>
      <c r="O180" s="505">
        <v>0</v>
      </c>
      <c r="P180" s="323">
        <v>0</v>
      </c>
      <c r="Q180" s="322">
        <v>0</v>
      </c>
      <c r="R180" s="7">
        <v>0</v>
      </c>
      <c r="S180" s="505">
        <v>0</v>
      </c>
      <c r="T180" s="323">
        <v>0</v>
      </c>
      <c r="U180" s="322">
        <v>0</v>
      </c>
      <c r="V180" s="322">
        <v>0</v>
      </c>
      <c r="W180" s="12">
        <v>0</v>
      </c>
      <c r="X180" s="323">
        <v>0</v>
      </c>
      <c r="Y180" s="322">
        <v>0</v>
      </c>
      <c r="Z180" s="322">
        <v>0</v>
      </c>
      <c r="AA180" s="12">
        <v>0</v>
      </c>
      <c r="AB180" s="323">
        <v>0</v>
      </c>
      <c r="AC180" s="322">
        <v>0</v>
      </c>
      <c r="AD180" s="322">
        <v>0</v>
      </c>
      <c r="AE180" s="12">
        <v>0</v>
      </c>
      <c r="AF180" s="323">
        <v>0</v>
      </c>
      <c r="AG180" s="322">
        <v>0</v>
      </c>
      <c r="AH180" s="322">
        <v>0</v>
      </c>
      <c r="AI180" s="12">
        <v>0</v>
      </c>
      <c r="AJ180" s="322">
        <v>0</v>
      </c>
      <c r="AK180" s="322">
        <v>0</v>
      </c>
      <c r="AL180" s="6">
        <v>0</v>
      </c>
      <c r="AM180" s="322">
        <v>0</v>
      </c>
      <c r="AN180" s="322">
        <v>0</v>
      </c>
      <c r="AO180" s="6">
        <v>0</v>
      </c>
      <c r="AP180" s="322">
        <v>0</v>
      </c>
      <c r="AQ180" s="322">
        <v>0</v>
      </c>
      <c r="AR180" s="6">
        <v>0</v>
      </c>
      <c r="AS180" s="7">
        <v>0</v>
      </c>
      <c r="AT180" s="322">
        <v>0</v>
      </c>
      <c r="AU180" s="6">
        <v>0</v>
      </c>
      <c r="AV180" s="7">
        <v>0</v>
      </c>
      <c r="AW180" s="322">
        <v>0</v>
      </c>
      <c r="AX180" s="6">
        <v>0</v>
      </c>
      <c r="AY180" s="7">
        <v>0</v>
      </c>
      <c r="AZ180" s="322">
        <v>0</v>
      </c>
      <c r="BA180" s="6">
        <v>0</v>
      </c>
      <c r="BB180" s="7">
        <v>0</v>
      </c>
      <c r="BC180" s="322">
        <v>0</v>
      </c>
      <c r="BD180" s="12">
        <v>0</v>
      </c>
    </row>
    <row r="181" spans="2:62" x14ac:dyDescent="0.35">
      <c r="B181" s="81"/>
      <c r="C181" s="607" t="s">
        <v>69</v>
      </c>
      <c r="D181" s="448">
        <f>SUM(D175:D180)</f>
        <v>1</v>
      </c>
      <c r="E181" s="454">
        <f>SUM(E175:E180)</f>
        <v>1</v>
      </c>
      <c r="F181" s="633">
        <f>SUM(F175:F180)</f>
        <v>0.74683543999999991</v>
      </c>
      <c r="G181" s="637">
        <f>F181/E181</f>
        <v>0.74683543999999991</v>
      </c>
      <c r="H181" s="448">
        <f>SUM(H175:H180)</f>
        <v>1</v>
      </c>
      <c r="I181" s="454">
        <f>SUM(I175:I180)</f>
        <v>1</v>
      </c>
      <c r="J181" s="633">
        <f>SUM(J175:J180)</f>
        <v>0.49618469000000004</v>
      </c>
      <c r="K181" s="637">
        <f>J181/I181</f>
        <v>0.49618469000000004</v>
      </c>
      <c r="L181" s="448">
        <f>SUM(L175:L180)</f>
        <v>1</v>
      </c>
      <c r="M181" s="454">
        <f>SUM(M175:M180)</f>
        <v>1</v>
      </c>
      <c r="N181" s="633">
        <f>SUM(N175:N180)</f>
        <v>0.90223900000000001</v>
      </c>
      <c r="O181" s="637">
        <f>N181/M181</f>
        <v>0.90223900000000001</v>
      </c>
      <c r="P181" s="448">
        <f>SUM(P175:P180)</f>
        <v>1</v>
      </c>
      <c r="Q181" s="454">
        <f>SUM(Q175:Q180)</f>
        <v>1</v>
      </c>
      <c r="R181" s="633">
        <f>SUM(R175:R180)</f>
        <v>5.8798459999999997E-2</v>
      </c>
      <c r="S181" s="637">
        <f>R181/Q181</f>
        <v>5.8798459999999997E-2</v>
      </c>
      <c r="T181" s="448">
        <f>SUM(T175:T180)</f>
        <v>0.96</v>
      </c>
      <c r="U181" s="454">
        <f>SUM(U175:U180)</f>
        <v>0.96</v>
      </c>
      <c r="V181" s="454">
        <f>SUM(V175:V180)</f>
        <v>0.42023922999999996</v>
      </c>
      <c r="W181" s="383">
        <f>V181/U181</f>
        <v>0.43774919791666667</v>
      </c>
      <c r="X181" s="448">
        <f>SUM(X175:X180)</f>
        <v>0.96</v>
      </c>
      <c r="Y181" s="454">
        <f>SUM(Y175:Y180)</f>
        <v>0.96</v>
      </c>
      <c r="Z181" s="454">
        <f>SUM(Z175:Z180)</f>
        <v>0.69978391999999989</v>
      </c>
      <c r="AA181" s="383">
        <f>Z181/Y181</f>
        <v>0.72894158333333325</v>
      </c>
      <c r="AB181" s="448">
        <f>SUM(AB175:AB180)</f>
        <v>0.96</v>
      </c>
      <c r="AC181" s="454">
        <f>SUM(AC175:AC180)</f>
        <v>0.96</v>
      </c>
      <c r="AD181" s="454">
        <f>SUM(AD175:AD180)</f>
        <v>0.15924546000000001</v>
      </c>
      <c r="AE181" s="383">
        <f>AD181/AC181</f>
        <v>0.16588068750000001</v>
      </c>
      <c r="AF181" s="448">
        <f>SUM(AF175:AF180)</f>
        <v>0.96</v>
      </c>
      <c r="AG181" s="454">
        <f>SUM(AG175:AG180)</f>
        <v>0.96</v>
      </c>
      <c r="AH181" s="454">
        <f>SUM(AH175:AH180)</f>
        <v>0.1794232</v>
      </c>
      <c r="AI181" s="383">
        <f>AH181/AG181</f>
        <v>0.18689916666666667</v>
      </c>
      <c r="AJ181" s="852">
        <f t="shared" si="215"/>
        <v>0</v>
      </c>
      <c r="AK181" s="387">
        <f t="shared" si="216"/>
        <v>0</v>
      </c>
      <c r="AL181" s="387">
        <f t="shared" si="217"/>
        <v>0.50515615465684738</v>
      </c>
      <c r="AM181" s="459">
        <f t="shared" si="218"/>
        <v>0</v>
      </c>
      <c r="AN181" s="387">
        <f t="shared" si="213"/>
        <v>0</v>
      </c>
      <c r="AO181" s="387">
        <f t="shared" si="214"/>
        <v>-0.45005182662243592</v>
      </c>
      <c r="AP181" s="459">
        <f>(L181-P181)/P181</f>
        <v>0</v>
      </c>
      <c r="AQ181" s="387">
        <f t="shared" si="223"/>
        <v>0</v>
      </c>
      <c r="AR181" s="387">
        <f t="shared" si="228"/>
        <v>14.344602562720182</v>
      </c>
      <c r="AS181" s="387">
        <f t="shared" si="224"/>
        <v>4.1666666666666706E-2</v>
      </c>
      <c r="AT181" s="387">
        <f t="shared" si="225"/>
        <v>4.1666666666666706E-2</v>
      </c>
      <c r="AU181" s="387">
        <f t="shared" si="226"/>
        <v>-0.86008336251710726</v>
      </c>
      <c r="AV181" s="387">
        <f t="shared" si="172"/>
        <v>0</v>
      </c>
      <c r="AW181" s="459">
        <f t="shared" si="173"/>
        <v>0</v>
      </c>
      <c r="AX181" s="388">
        <f t="shared" si="174"/>
        <v>-0.39947286871067283</v>
      </c>
      <c r="AY181" s="387">
        <f>(X181-AB181)/AB181</f>
        <v>0</v>
      </c>
      <c r="AZ181" s="459">
        <f>(Y181-AC181)/AC181</f>
        <v>0</v>
      </c>
      <c r="BA181" s="388">
        <f>(Z181-AD181)/AD181</f>
        <v>3.3943728128889816</v>
      </c>
      <c r="BB181" s="387">
        <f>(AB181-AF181)/AF181</f>
        <v>0</v>
      </c>
      <c r="BC181" s="459">
        <f>(AC181-AG181)/AG181</f>
        <v>0</v>
      </c>
      <c r="BD181" s="383">
        <f>(AD181-AH181)/AH181</f>
        <v>-0.11245892392956985</v>
      </c>
    </row>
    <row r="182" spans="2:62" x14ac:dyDescent="0.35">
      <c r="B182" s="81"/>
      <c r="C182" s="606" t="s">
        <v>64</v>
      </c>
      <c r="D182" s="323">
        <v>0</v>
      </c>
      <c r="E182" s="322">
        <v>0</v>
      </c>
      <c r="F182" s="7">
        <v>0</v>
      </c>
      <c r="G182" s="505">
        <v>0</v>
      </c>
      <c r="H182" s="323">
        <v>0</v>
      </c>
      <c r="I182" s="322">
        <v>0</v>
      </c>
      <c r="J182" s="7">
        <v>0</v>
      </c>
      <c r="K182" s="505">
        <v>0</v>
      </c>
      <c r="L182" s="323">
        <v>0</v>
      </c>
      <c r="M182" s="322">
        <v>0</v>
      </c>
      <c r="N182" s="7">
        <v>0</v>
      </c>
      <c r="O182" s="505">
        <v>0</v>
      </c>
      <c r="P182" s="323">
        <v>0</v>
      </c>
      <c r="Q182" s="322">
        <v>0</v>
      </c>
      <c r="R182" s="7">
        <v>0</v>
      </c>
      <c r="S182" s="505">
        <v>0</v>
      </c>
      <c r="T182" s="323">
        <v>0</v>
      </c>
      <c r="U182" s="322">
        <v>0</v>
      </c>
      <c r="V182" s="322">
        <v>0</v>
      </c>
      <c r="W182" s="12">
        <v>0</v>
      </c>
      <c r="X182" s="323">
        <v>0</v>
      </c>
      <c r="Y182" s="322">
        <v>0</v>
      </c>
      <c r="Z182" s="322">
        <v>0</v>
      </c>
      <c r="AA182" s="12">
        <v>0</v>
      </c>
      <c r="AB182" s="323">
        <v>0</v>
      </c>
      <c r="AC182" s="322">
        <v>0</v>
      </c>
      <c r="AD182" s="322">
        <v>0</v>
      </c>
      <c r="AE182" s="12">
        <v>0</v>
      </c>
      <c r="AF182" s="323">
        <v>0</v>
      </c>
      <c r="AG182" s="322">
        <v>0</v>
      </c>
      <c r="AH182" s="322">
        <v>0</v>
      </c>
      <c r="AI182" s="12">
        <v>0</v>
      </c>
      <c r="AJ182" s="322">
        <v>0</v>
      </c>
      <c r="AK182" s="322">
        <v>0</v>
      </c>
      <c r="AL182" s="6">
        <v>0</v>
      </c>
      <c r="AM182" s="322">
        <v>0</v>
      </c>
      <c r="AN182" s="322">
        <v>0</v>
      </c>
      <c r="AO182" s="6">
        <v>0</v>
      </c>
      <c r="AP182" s="322">
        <v>0</v>
      </c>
      <c r="AQ182" s="322">
        <v>0</v>
      </c>
      <c r="AR182" s="6">
        <v>0</v>
      </c>
      <c r="AS182" s="7">
        <v>0</v>
      </c>
      <c r="AT182" s="322">
        <v>0</v>
      </c>
      <c r="AU182" s="6">
        <v>0</v>
      </c>
      <c r="AV182" s="7">
        <v>0</v>
      </c>
      <c r="AW182" s="322">
        <v>0</v>
      </c>
      <c r="AX182" s="6">
        <v>0</v>
      </c>
      <c r="AY182" s="7">
        <v>0</v>
      </c>
      <c r="AZ182" s="322">
        <v>0</v>
      </c>
      <c r="BA182" s="6">
        <v>0</v>
      </c>
      <c r="BB182" s="7">
        <v>0</v>
      </c>
      <c r="BC182" s="322">
        <v>0</v>
      </c>
      <c r="BD182" s="12">
        <v>0</v>
      </c>
    </row>
    <row r="183" spans="2:62" x14ac:dyDescent="0.35">
      <c r="B183" s="81"/>
      <c r="C183" s="606" t="s">
        <v>65</v>
      </c>
      <c r="D183" s="323">
        <v>0</v>
      </c>
      <c r="E183" s="322">
        <v>0</v>
      </c>
      <c r="F183" s="7">
        <v>0</v>
      </c>
      <c r="G183" s="505">
        <v>0</v>
      </c>
      <c r="H183" s="323">
        <v>0</v>
      </c>
      <c r="I183" s="322">
        <v>0</v>
      </c>
      <c r="J183" s="7">
        <v>0</v>
      </c>
      <c r="K183" s="505">
        <v>0</v>
      </c>
      <c r="L183" s="323">
        <v>0</v>
      </c>
      <c r="M183" s="322">
        <v>0</v>
      </c>
      <c r="N183" s="7">
        <v>0</v>
      </c>
      <c r="O183" s="505">
        <v>0</v>
      </c>
      <c r="P183" s="323">
        <v>0</v>
      </c>
      <c r="Q183" s="322">
        <v>0</v>
      </c>
      <c r="R183" s="7">
        <v>0</v>
      </c>
      <c r="S183" s="505">
        <v>0</v>
      </c>
      <c r="T183" s="323">
        <v>0</v>
      </c>
      <c r="U183" s="322">
        <v>0</v>
      </c>
      <c r="V183" s="322">
        <v>0</v>
      </c>
      <c r="W183" s="12">
        <v>0</v>
      </c>
      <c r="X183" s="323">
        <v>0</v>
      </c>
      <c r="Y183" s="322">
        <v>0</v>
      </c>
      <c r="Z183" s="322">
        <v>0</v>
      </c>
      <c r="AA183" s="12">
        <v>0</v>
      </c>
      <c r="AB183" s="323">
        <v>0</v>
      </c>
      <c r="AC183" s="322">
        <v>0</v>
      </c>
      <c r="AD183" s="322">
        <v>0</v>
      </c>
      <c r="AE183" s="12">
        <v>0</v>
      </c>
      <c r="AF183" s="323">
        <v>0</v>
      </c>
      <c r="AG183" s="322">
        <v>0</v>
      </c>
      <c r="AH183" s="322">
        <v>0</v>
      </c>
      <c r="AI183" s="12">
        <v>0</v>
      </c>
      <c r="AJ183" s="322">
        <v>0</v>
      </c>
      <c r="AK183" s="322">
        <v>0</v>
      </c>
      <c r="AL183" s="6">
        <v>0</v>
      </c>
      <c r="AM183" s="322">
        <v>0</v>
      </c>
      <c r="AN183" s="322">
        <v>0</v>
      </c>
      <c r="AO183" s="6">
        <v>0</v>
      </c>
      <c r="AP183" s="322">
        <v>0</v>
      </c>
      <c r="AQ183" s="322">
        <v>0</v>
      </c>
      <c r="AR183" s="6">
        <v>0</v>
      </c>
      <c r="AS183" s="7">
        <v>0</v>
      </c>
      <c r="AT183" s="322">
        <v>0</v>
      </c>
      <c r="AU183" s="6">
        <v>0</v>
      </c>
      <c r="AV183" s="7">
        <v>0</v>
      </c>
      <c r="AW183" s="322">
        <v>0</v>
      </c>
      <c r="AX183" s="6">
        <v>0</v>
      </c>
      <c r="AY183" s="7">
        <v>0</v>
      </c>
      <c r="AZ183" s="322">
        <v>0</v>
      </c>
      <c r="BA183" s="6">
        <v>0</v>
      </c>
      <c r="BB183" s="7">
        <v>0</v>
      </c>
      <c r="BC183" s="322">
        <v>0</v>
      </c>
      <c r="BD183" s="12">
        <v>0</v>
      </c>
    </row>
    <row r="184" spans="2:62" ht="15" thickBot="1" x14ac:dyDescent="0.4">
      <c r="B184" s="82"/>
      <c r="C184" s="608" t="s">
        <v>70</v>
      </c>
      <c r="D184" s="451">
        <v>0</v>
      </c>
      <c r="E184" s="457">
        <v>0</v>
      </c>
      <c r="F184" s="287">
        <v>0</v>
      </c>
      <c r="G184" s="569">
        <v>0</v>
      </c>
      <c r="H184" s="451">
        <v>0</v>
      </c>
      <c r="I184" s="457">
        <v>0</v>
      </c>
      <c r="J184" s="287">
        <v>0</v>
      </c>
      <c r="K184" s="569">
        <v>0</v>
      </c>
      <c r="L184" s="451">
        <v>0</v>
      </c>
      <c r="M184" s="457">
        <v>0</v>
      </c>
      <c r="N184" s="287">
        <v>0</v>
      </c>
      <c r="O184" s="569">
        <v>0</v>
      </c>
      <c r="P184" s="451">
        <v>0</v>
      </c>
      <c r="Q184" s="457">
        <v>0</v>
      </c>
      <c r="R184" s="287">
        <v>0</v>
      </c>
      <c r="S184" s="569">
        <v>0</v>
      </c>
      <c r="T184" s="451">
        <v>0</v>
      </c>
      <c r="U184" s="457">
        <v>0</v>
      </c>
      <c r="V184" s="457">
        <v>0</v>
      </c>
      <c r="W184" s="119">
        <v>0</v>
      </c>
      <c r="X184" s="451">
        <v>0</v>
      </c>
      <c r="Y184" s="457">
        <v>0</v>
      </c>
      <c r="Z184" s="457">
        <v>0</v>
      </c>
      <c r="AA184" s="119">
        <v>0</v>
      </c>
      <c r="AB184" s="451">
        <v>0</v>
      </c>
      <c r="AC184" s="457">
        <v>0</v>
      </c>
      <c r="AD184" s="457">
        <v>0</v>
      </c>
      <c r="AE184" s="119">
        <v>0</v>
      </c>
      <c r="AF184" s="451">
        <v>0</v>
      </c>
      <c r="AG184" s="457">
        <v>0</v>
      </c>
      <c r="AH184" s="457">
        <v>0</v>
      </c>
      <c r="AI184" s="119">
        <v>0</v>
      </c>
      <c r="AJ184" s="457">
        <v>0</v>
      </c>
      <c r="AK184" s="457">
        <v>0</v>
      </c>
      <c r="AL184" s="118">
        <v>0</v>
      </c>
      <c r="AM184" s="457">
        <v>0</v>
      </c>
      <c r="AN184" s="457">
        <v>0</v>
      </c>
      <c r="AO184" s="118">
        <v>0</v>
      </c>
      <c r="AP184" s="457">
        <v>0</v>
      </c>
      <c r="AQ184" s="457">
        <v>0</v>
      </c>
      <c r="AR184" s="118">
        <v>0</v>
      </c>
      <c r="AS184" s="287">
        <v>0</v>
      </c>
      <c r="AT184" s="457">
        <v>0</v>
      </c>
      <c r="AU184" s="118">
        <v>0</v>
      </c>
      <c r="AV184" s="287">
        <v>0</v>
      </c>
      <c r="AW184" s="457">
        <v>0</v>
      </c>
      <c r="AX184" s="118">
        <v>0</v>
      </c>
      <c r="AY184" s="287">
        <v>0</v>
      </c>
      <c r="AZ184" s="457">
        <v>0</v>
      </c>
      <c r="BA184" s="118">
        <v>0</v>
      </c>
      <c r="BB184" s="287">
        <v>0</v>
      </c>
      <c r="BC184" s="457">
        <v>0</v>
      </c>
      <c r="BD184" s="119">
        <v>0</v>
      </c>
    </row>
    <row r="185" spans="2:62" x14ac:dyDescent="0.35">
      <c r="B185" s="109" t="s">
        <v>386</v>
      </c>
      <c r="C185" s="605" t="s">
        <v>173</v>
      </c>
      <c r="D185" s="532">
        <f>SUM(D186:D187)</f>
        <v>4.47E-3</v>
      </c>
      <c r="E185" s="456">
        <f>SUM(E186:E187)</f>
        <v>0.10823417</v>
      </c>
      <c r="F185" s="635">
        <f>SUM(F186:F187)</f>
        <v>4.5803330000000003E-2</v>
      </c>
      <c r="G185" s="376">
        <f>F185/E185</f>
        <v>0.42318733538585829</v>
      </c>
      <c r="H185" s="532">
        <f>SUM(H186:H187)</f>
        <v>4.47E-3</v>
      </c>
      <c r="I185" s="456">
        <f>SUM(I186:I187)</f>
        <v>0.11269875</v>
      </c>
      <c r="J185" s="635">
        <f>SUM(J186:J187)</f>
        <v>0</v>
      </c>
      <c r="K185" s="376">
        <f>J185/I185</f>
        <v>0</v>
      </c>
      <c r="L185" s="532">
        <f>SUM(L186:L187)</f>
        <v>0</v>
      </c>
      <c r="M185" s="456">
        <f>SUM(M186:M187)</f>
        <v>4.4645800000000001E-3</v>
      </c>
      <c r="N185" s="635">
        <f>SUM(N186:N187)</f>
        <v>0</v>
      </c>
      <c r="O185" s="376">
        <f>N185/M185</f>
        <v>0</v>
      </c>
      <c r="P185" s="532">
        <f>SUM(P186:P187)</f>
        <v>0</v>
      </c>
      <c r="Q185" s="456">
        <f>SUM(Q186:Q187)</f>
        <v>2.8275690000000003E-2</v>
      </c>
      <c r="R185" s="635">
        <f>SUM(R186:R187)</f>
        <v>0</v>
      </c>
      <c r="S185" s="376">
        <f>R185/Q185</f>
        <v>0</v>
      </c>
      <c r="T185" s="586">
        <v>0</v>
      </c>
      <c r="U185" s="587">
        <v>0</v>
      </c>
      <c r="V185" s="585">
        <v>0</v>
      </c>
      <c r="W185" s="555">
        <v>0</v>
      </c>
      <c r="X185" s="586">
        <v>0</v>
      </c>
      <c r="Y185" s="587">
        <v>0</v>
      </c>
      <c r="Z185" s="585">
        <v>0</v>
      </c>
      <c r="AA185" s="555">
        <v>0</v>
      </c>
      <c r="AB185" s="586">
        <v>0</v>
      </c>
      <c r="AC185" s="587">
        <v>0</v>
      </c>
      <c r="AD185" s="585">
        <v>0</v>
      </c>
      <c r="AE185" s="555">
        <v>0</v>
      </c>
      <c r="AF185" s="586">
        <v>0</v>
      </c>
      <c r="AG185" s="585">
        <v>0</v>
      </c>
      <c r="AH185" s="585">
        <v>0</v>
      </c>
      <c r="AI185" s="555">
        <v>0</v>
      </c>
      <c r="AJ185" s="586">
        <f t="shared" si="215"/>
        <v>0</v>
      </c>
      <c r="AK185" s="377">
        <f t="shared" si="216"/>
        <v>-3.9615168757417413E-2</v>
      </c>
      <c r="AL185" s="585">
        <v>0</v>
      </c>
      <c r="AM185" s="587">
        <v>0</v>
      </c>
      <c r="AN185" s="377">
        <f t="shared" si="213"/>
        <v>24.242855990933077</v>
      </c>
      <c r="AO185" s="587">
        <v>0</v>
      </c>
      <c r="AP185" s="585">
        <v>0</v>
      </c>
      <c r="AQ185" s="587">
        <v>0</v>
      </c>
      <c r="AR185" s="587">
        <v>0</v>
      </c>
      <c r="AS185" s="587">
        <v>0</v>
      </c>
      <c r="AT185" s="587">
        <v>0</v>
      </c>
      <c r="AU185" s="587">
        <v>0</v>
      </c>
      <c r="AV185" s="587">
        <v>0</v>
      </c>
      <c r="AW185" s="587">
        <v>0</v>
      </c>
      <c r="AX185" s="587">
        <v>0</v>
      </c>
      <c r="AY185" s="585">
        <v>0</v>
      </c>
      <c r="AZ185" s="587">
        <v>0</v>
      </c>
      <c r="BA185" s="585">
        <v>0</v>
      </c>
      <c r="BB185" s="587">
        <v>0</v>
      </c>
      <c r="BC185" s="587">
        <v>0</v>
      </c>
      <c r="BD185" s="555">
        <v>0</v>
      </c>
    </row>
    <row r="186" spans="2:62" x14ac:dyDescent="0.35">
      <c r="B186" s="81"/>
      <c r="C186" s="606" t="s">
        <v>58</v>
      </c>
      <c r="D186" s="9">
        <v>0</v>
      </c>
      <c r="E186" s="7">
        <v>0</v>
      </c>
      <c r="F186" s="322">
        <v>5.0063699999999996E-3</v>
      </c>
      <c r="G186" s="505">
        <v>0</v>
      </c>
      <c r="H186" s="9">
        <v>0</v>
      </c>
      <c r="I186" s="7">
        <v>0</v>
      </c>
      <c r="J186" s="322">
        <v>0</v>
      </c>
      <c r="K186" s="505">
        <v>0</v>
      </c>
      <c r="L186" s="9">
        <v>0</v>
      </c>
      <c r="M186" s="7">
        <v>0</v>
      </c>
      <c r="N186" s="322">
        <v>0</v>
      </c>
      <c r="O186" s="505">
        <v>0</v>
      </c>
      <c r="P186" s="9">
        <v>0</v>
      </c>
      <c r="Q186" s="322">
        <v>5.7492899999999998E-3</v>
      </c>
      <c r="R186" s="7">
        <v>0</v>
      </c>
      <c r="S186" s="504">
        <f>R186/Q186</f>
        <v>0</v>
      </c>
      <c r="T186" s="9">
        <v>0</v>
      </c>
      <c r="U186" s="7">
        <v>0</v>
      </c>
      <c r="V186" s="322">
        <v>0</v>
      </c>
      <c r="W186" s="505">
        <v>0</v>
      </c>
      <c r="X186" s="9">
        <v>0</v>
      </c>
      <c r="Y186" s="7">
        <v>0</v>
      </c>
      <c r="Z186" s="322">
        <v>0</v>
      </c>
      <c r="AA186" s="505">
        <v>0</v>
      </c>
      <c r="AB186" s="9">
        <v>0</v>
      </c>
      <c r="AC186" s="7">
        <v>0</v>
      </c>
      <c r="AD186" s="322">
        <v>0</v>
      </c>
      <c r="AE186" s="505">
        <v>0</v>
      </c>
      <c r="AF186" s="9">
        <v>0</v>
      </c>
      <c r="AG186" s="322">
        <v>0</v>
      </c>
      <c r="AH186" s="322">
        <v>0</v>
      </c>
      <c r="AI186" s="505">
        <v>0</v>
      </c>
      <c r="AJ186" s="7">
        <v>0</v>
      </c>
      <c r="AK186" s="7">
        <v>0</v>
      </c>
      <c r="AL186" s="7">
        <v>0</v>
      </c>
      <c r="AM186" s="7">
        <v>0</v>
      </c>
      <c r="AN186" s="7">
        <v>0</v>
      </c>
      <c r="AO186" s="7">
        <v>0</v>
      </c>
      <c r="AP186" s="322">
        <v>0</v>
      </c>
      <c r="AQ186" s="254">
        <f t="shared" ref="AQ186:AQ188" si="229">(M186-Q186)/Q186</f>
        <v>-1</v>
      </c>
      <c r="AR186" s="7">
        <v>0</v>
      </c>
      <c r="AS186" s="7">
        <v>0</v>
      </c>
      <c r="AT186" s="7">
        <v>0</v>
      </c>
      <c r="AU186" s="7">
        <v>0</v>
      </c>
      <c r="AV186" s="7">
        <v>0</v>
      </c>
      <c r="AW186" s="7">
        <v>0</v>
      </c>
      <c r="AX186" s="7">
        <v>0</v>
      </c>
      <c r="AY186" s="322">
        <v>0</v>
      </c>
      <c r="AZ186" s="7">
        <v>0</v>
      </c>
      <c r="BA186" s="322">
        <v>0</v>
      </c>
      <c r="BB186" s="7">
        <v>0</v>
      </c>
      <c r="BC186" s="7">
        <v>0</v>
      </c>
      <c r="BD186" s="505">
        <v>0</v>
      </c>
    </row>
    <row r="187" spans="2:62" x14ac:dyDescent="0.35">
      <c r="B187" s="81"/>
      <c r="C187" s="606" t="s">
        <v>61</v>
      </c>
      <c r="D187" s="9">
        <v>4.47E-3</v>
      </c>
      <c r="E187" s="322">
        <v>0.10823417</v>
      </c>
      <c r="F187" s="7">
        <v>4.079696E-2</v>
      </c>
      <c r="G187" s="504">
        <v>0.72894158333333325</v>
      </c>
      <c r="H187" s="9">
        <v>4.47E-3</v>
      </c>
      <c r="I187" s="322">
        <v>0.11269875</v>
      </c>
      <c r="J187" s="7">
        <v>0</v>
      </c>
      <c r="K187" s="504">
        <v>0.72894158333333325</v>
      </c>
      <c r="L187" s="9">
        <v>0</v>
      </c>
      <c r="M187" s="322">
        <v>4.4645800000000001E-3</v>
      </c>
      <c r="N187" s="7">
        <v>0</v>
      </c>
      <c r="O187" s="504">
        <f>N187/M187</f>
        <v>0</v>
      </c>
      <c r="P187" s="9">
        <v>0</v>
      </c>
      <c r="Q187" s="322">
        <v>2.2526400000000002E-2</v>
      </c>
      <c r="R187" s="7">
        <v>0</v>
      </c>
      <c r="S187" s="504">
        <f>R187/Q187</f>
        <v>0</v>
      </c>
      <c r="T187" s="9">
        <v>0</v>
      </c>
      <c r="U187" s="7">
        <v>0</v>
      </c>
      <c r="V187" s="322">
        <v>0</v>
      </c>
      <c r="W187" s="505">
        <v>0</v>
      </c>
      <c r="X187" s="9">
        <v>0</v>
      </c>
      <c r="Y187" s="7">
        <v>0</v>
      </c>
      <c r="Z187" s="322">
        <v>0</v>
      </c>
      <c r="AA187" s="505">
        <v>0</v>
      </c>
      <c r="AB187" s="9">
        <v>0</v>
      </c>
      <c r="AC187" s="7">
        <v>0</v>
      </c>
      <c r="AD187" s="322">
        <v>0</v>
      </c>
      <c r="AE187" s="505">
        <v>0</v>
      </c>
      <c r="AF187" s="9">
        <v>0</v>
      </c>
      <c r="AG187" s="322">
        <v>0</v>
      </c>
      <c r="AH187" s="322">
        <v>0</v>
      </c>
      <c r="AI187" s="505">
        <v>0</v>
      </c>
      <c r="AJ187" s="9">
        <f t="shared" si="215"/>
        <v>0</v>
      </c>
      <c r="AK187" s="254">
        <f t="shared" si="216"/>
        <v>-3.9615168757417413E-2</v>
      </c>
      <c r="AL187" s="7">
        <v>0</v>
      </c>
      <c r="AM187" s="7">
        <v>0</v>
      </c>
      <c r="AN187" s="254">
        <f t="shared" si="213"/>
        <v>24.242855990933077</v>
      </c>
      <c r="AO187" s="7">
        <v>0</v>
      </c>
      <c r="AP187" s="322">
        <v>0</v>
      </c>
      <c r="AQ187" s="254">
        <f t="shared" si="229"/>
        <v>-0.80180676894665814</v>
      </c>
      <c r="AR187" s="7">
        <v>0</v>
      </c>
      <c r="AS187" s="7">
        <v>0</v>
      </c>
      <c r="AT187" s="7">
        <v>0</v>
      </c>
      <c r="AU187" s="7">
        <v>0</v>
      </c>
      <c r="AV187" s="7">
        <v>0</v>
      </c>
      <c r="AW187" s="7">
        <v>0</v>
      </c>
      <c r="AX187" s="7">
        <v>0</v>
      </c>
      <c r="AY187" s="322">
        <v>0</v>
      </c>
      <c r="AZ187" s="7">
        <v>0</v>
      </c>
      <c r="BA187" s="322">
        <v>0</v>
      </c>
      <c r="BB187" s="7">
        <v>0</v>
      </c>
      <c r="BC187" s="7">
        <v>0</v>
      </c>
      <c r="BD187" s="505">
        <v>0</v>
      </c>
    </row>
    <row r="188" spans="2:62" ht="15" thickBot="1" x14ac:dyDescent="0.4">
      <c r="B188" s="82"/>
      <c r="C188" s="608" t="s">
        <v>69</v>
      </c>
      <c r="D188" s="530">
        <f>SUM(D186:D187)</f>
        <v>4.47E-3</v>
      </c>
      <c r="E188" s="455">
        <f>SUM(E186:E187)</f>
        <v>0.10823417</v>
      </c>
      <c r="F188" s="634">
        <f>SUM(F186:F187)</f>
        <v>4.5803330000000003E-2</v>
      </c>
      <c r="G188" s="565">
        <f>F188/E188</f>
        <v>0.42318733538585829</v>
      </c>
      <c r="H188" s="530">
        <f>SUM(H186:H187)</f>
        <v>4.47E-3</v>
      </c>
      <c r="I188" s="455">
        <f>SUM(I186:I187)</f>
        <v>0.11269875</v>
      </c>
      <c r="J188" s="634">
        <f>SUM(J186:J187)</f>
        <v>0</v>
      </c>
      <c r="K188" s="565">
        <f>J188/I188</f>
        <v>0</v>
      </c>
      <c r="L188" s="530">
        <f>SUM(L186:L187)</f>
        <v>0</v>
      </c>
      <c r="M188" s="455">
        <f>SUM(M186:M187)</f>
        <v>4.4645800000000001E-3</v>
      </c>
      <c r="N188" s="634">
        <f>SUM(N186:N187)</f>
        <v>0</v>
      </c>
      <c r="O188" s="565">
        <f>N188/M188</f>
        <v>0</v>
      </c>
      <c r="P188" s="530">
        <f>SUM(P186:P187)</f>
        <v>0</v>
      </c>
      <c r="Q188" s="455">
        <f>SUM(Q186:Q187)</f>
        <v>2.8275690000000003E-2</v>
      </c>
      <c r="R188" s="634">
        <f>SUM(R186:R187)</f>
        <v>0</v>
      </c>
      <c r="S188" s="565">
        <f>R188/Q188</f>
        <v>0</v>
      </c>
      <c r="T188" s="117">
        <v>0</v>
      </c>
      <c r="U188" s="287">
        <v>0</v>
      </c>
      <c r="V188" s="457">
        <v>0</v>
      </c>
      <c r="W188" s="569">
        <v>0</v>
      </c>
      <c r="X188" s="117">
        <v>0</v>
      </c>
      <c r="Y188" s="287">
        <v>0</v>
      </c>
      <c r="Z188" s="457">
        <v>0</v>
      </c>
      <c r="AA188" s="569">
        <v>0</v>
      </c>
      <c r="AB188" s="117">
        <v>0</v>
      </c>
      <c r="AC188" s="287">
        <v>0</v>
      </c>
      <c r="AD188" s="457">
        <v>0</v>
      </c>
      <c r="AE188" s="569">
        <v>0</v>
      </c>
      <c r="AF188" s="117">
        <v>0</v>
      </c>
      <c r="AG188" s="457">
        <v>0</v>
      </c>
      <c r="AH188" s="457">
        <v>0</v>
      </c>
      <c r="AI188" s="569">
        <v>0</v>
      </c>
      <c r="AJ188" s="451">
        <f t="shared" si="215"/>
        <v>0</v>
      </c>
      <c r="AK188" s="389">
        <f t="shared" si="216"/>
        <v>-3.9615168757417413E-2</v>
      </c>
      <c r="AL188" s="457">
        <v>0</v>
      </c>
      <c r="AM188" s="457">
        <v>0</v>
      </c>
      <c r="AN188" s="389">
        <f t="shared" si="213"/>
        <v>24.242855990933077</v>
      </c>
      <c r="AO188" s="457">
        <v>0</v>
      </c>
      <c r="AP188" s="457">
        <v>0</v>
      </c>
      <c r="AQ188" s="389">
        <f t="shared" si="229"/>
        <v>-0.84210535622649707</v>
      </c>
      <c r="AR188" s="457">
        <v>0</v>
      </c>
      <c r="AS188" s="287">
        <v>0</v>
      </c>
      <c r="AT188" s="287">
        <v>0</v>
      </c>
      <c r="AU188" s="287">
        <v>0</v>
      </c>
      <c r="AV188" s="287">
        <v>0</v>
      </c>
      <c r="AW188" s="287">
        <v>0</v>
      </c>
      <c r="AX188" s="287">
        <v>0</v>
      </c>
      <c r="AY188" s="457">
        <v>0</v>
      </c>
      <c r="AZ188" s="287">
        <v>0</v>
      </c>
      <c r="BA188" s="457">
        <v>0</v>
      </c>
      <c r="BB188" s="287">
        <v>0</v>
      </c>
      <c r="BC188" s="287">
        <v>0</v>
      </c>
      <c r="BD188" s="569">
        <v>0</v>
      </c>
    </row>
    <row r="189" spans="2:62" x14ac:dyDescent="0.35">
      <c r="B189" s="714" t="s">
        <v>367</v>
      </c>
      <c r="AC189" s="41"/>
      <c r="AD189" s="41"/>
      <c r="BI189" s="40"/>
      <c r="BJ189" s="40"/>
    </row>
    <row r="190" spans="2:62" x14ac:dyDescent="0.35">
      <c r="B190" s="714" t="s">
        <v>366</v>
      </c>
    </row>
    <row r="191" spans="2:62" x14ac:dyDescent="0.35">
      <c r="D191" s="96"/>
      <c r="E191" s="96"/>
      <c r="F191" s="96"/>
      <c r="H191" s="96"/>
      <c r="I191" s="96"/>
      <c r="J191" s="96"/>
      <c r="L191" s="96"/>
      <c r="M191" s="96"/>
      <c r="N191" s="96"/>
      <c r="P191" s="96"/>
      <c r="Q191" s="96"/>
      <c r="R191" s="96"/>
      <c r="T191" s="96"/>
      <c r="U191" s="96"/>
      <c r="V191" s="96"/>
      <c r="X191" s="96"/>
      <c r="Y191" s="96"/>
      <c r="Z191" s="96"/>
    </row>
  </sheetData>
  <mergeCells count="143">
    <mergeCell ref="P6:P7"/>
    <mergeCell ref="Q6:Q7"/>
    <mergeCell ref="R6:R7"/>
    <mergeCell ref="S6:S7"/>
    <mergeCell ref="E6:E7"/>
    <mergeCell ref="F6:F7"/>
    <mergeCell ref="G6:G7"/>
    <mergeCell ref="E35:E36"/>
    <mergeCell ref="F35:F36"/>
    <mergeCell ref="G35:G36"/>
    <mergeCell ref="AM35:AM36"/>
    <mergeCell ref="AN35:AN36"/>
    <mergeCell ref="AO35:AO36"/>
    <mergeCell ref="B9:C9"/>
    <mergeCell ref="B23:C23"/>
    <mergeCell ref="B8:C8"/>
    <mergeCell ref="L34:O34"/>
    <mergeCell ref="Y35:Y36"/>
    <mergeCell ref="Z35:Z36"/>
    <mergeCell ref="AA35:AA36"/>
    <mergeCell ref="AJ35:AJ36"/>
    <mergeCell ref="AK35:AK36"/>
    <mergeCell ref="AL35:AL36"/>
    <mergeCell ref="AJ34:BD34"/>
    <mergeCell ref="D5:G5"/>
    <mergeCell ref="D6:D7"/>
    <mergeCell ref="B35:C35"/>
    <mergeCell ref="L35:L36"/>
    <mergeCell ref="M35:M36"/>
    <mergeCell ref="T35:T36"/>
    <mergeCell ref="U35:U36"/>
    <mergeCell ref="V35:V36"/>
    <mergeCell ref="W35:W36"/>
    <mergeCell ref="N35:N36"/>
    <mergeCell ref="O35:O36"/>
    <mergeCell ref="L5:O5"/>
    <mergeCell ref="L6:L7"/>
    <mergeCell ref="M6:M7"/>
    <mergeCell ref="N6:N7"/>
    <mergeCell ref="B5:C5"/>
    <mergeCell ref="B6:C6"/>
    <mergeCell ref="O6:O7"/>
    <mergeCell ref="T5:W5"/>
    <mergeCell ref="T6:T7"/>
    <mergeCell ref="U6:U7"/>
    <mergeCell ref="V6:V7"/>
    <mergeCell ref="W6:W7"/>
    <mergeCell ref="P5:S5"/>
    <mergeCell ref="B140:C140"/>
    <mergeCell ref="AI35:AI36"/>
    <mergeCell ref="B38:C38"/>
    <mergeCell ref="AH35:AH36"/>
    <mergeCell ref="B37:C37"/>
    <mergeCell ref="B34:C34"/>
    <mergeCell ref="X34:AA34"/>
    <mergeCell ref="AB34:AE34"/>
    <mergeCell ref="AF34:AI34"/>
    <mergeCell ref="AD35:AD36"/>
    <mergeCell ref="AE35:AE36"/>
    <mergeCell ref="AF35:AF36"/>
    <mergeCell ref="AG35:AG36"/>
    <mergeCell ref="P34:S34"/>
    <mergeCell ref="P35:P36"/>
    <mergeCell ref="Q35:Q36"/>
    <mergeCell ref="R35:R36"/>
    <mergeCell ref="S35:S36"/>
    <mergeCell ref="T34:W34"/>
    <mergeCell ref="X35:X36"/>
    <mergeCell ref="AB35:AB36"/>
    <mergeCell ref="AC35:AC36"/>
    <mergeCell ref="D34:G34"/>
    <mergeCell ref="D35:D36"/>
    <mergeCell ref="AM6:AM7"/>
    <mergeCell ref="AN6:AN7"/>
    <mergeCell ref="AO6:AO7"/>
    <mergeCell ref="X5:AA5"/>
    <mergeCell ref="Z6:Z7"/>
    <mergeCell ref="AA6:AA7"/>
    <mergeCell ref="AF5:AI5"/>
    <mergeCell ref="AF6:AF7"/>
    <mergeCell ref="AD6:AD7"/>
    <mergeCell ref="AE6:AE7"/>
    <mergeCell ref="AH6:AH7"/>
    <mergeCell ref="AG6:AG7"/>
    <mergeCell ref="AI6:AI7"/>
    <mergeCell ref="AB5:AE5"/>
    <mergeCell ref="AC6:AC7"/>
    <mergeCell ref="AB6:AB7"/>
    <mergeCell ref="X6:X7"/>
    <mergeCell ref="Y6:Y7"/>
    <mergeCell ref="AJ6:AJ7"/>
    <mergeCell ref="AK6:AK7"/>
    <mergeCell ref="AL6:AL7"/>
    <mergeCell ref="AJ5:BD5"/>
    <mergeCell ref="AP6:AP7"/>
    <mergeCell ref="AT6:AT7"/>
    <mergeCell ref="AU6:AU7"/>
    <mergeCell ref="AP35:AP36"/>
    <mergeCell ref="AT35:AT36"/>
    <mergeCell ref="AU35:AU36"/>
    <mergeCell ref="BA35:BA36"/>
    <mergeCell ref="AS6:AS7"/>
    <mergeCell ref="AS35:AS36"/>
    <mergeCell ref="AQ6:AQ7"/>
    <mergeCell ref="AR6:AR7"/>
    <mergeCell ref="AQ35:AQ36"/>
    <mergeCell ref="AR35:AR36"/>
    <mergeCell ref="AV6:AV7"/>
    <mergeCell ref="AW6:AW7"/>
    <mergeCell ref="AY35:AY36"/>
    <mergeCell ref="AV35:AV36"/>
    <mergeCell ref="AW35:AW36"/>
    <mergeCell ref="H5:K5"/>
    <mergeCell ref="H6:H7"/>
    <mergeCell ref="I6:I7"/>
    <mergeCell ref="J6:J7"/>
    <mergeCell ref="K6:K7"/>
    <mergeCell ref="H34:K34"/>
    <mergeCell ref="H35:H36"/>
    <mergeCell ref="I35:I36"/>
    <mergeCell ref="J35:J36"/>
    <mergeCell ref="K35:K36"/>
    <mergeCell ref="BE5:BL5"/>
    <mergeCell ref="BJ6:BJ7"/>
    <mergeCell ref="BK6:BK7"/>
    <mergeCell ref="AZ35:AZ36"/>
    <mergeCell ref="AX6:AX7"/>
    <mergeCell ref="AX35:AX36"/>
    <mergeCell ref="BD35:BD36"/>
    <mergeCell ref="BL6:BL7"/>
    <mergeCell ref="BD6:BD7"/>
    <mergeCell ref="BC6:BC7"/>
    <mergeCell ref="BC35:BC36"/>
    <mergeCell ref="AY6:AY7"/>
    <mergeCell ref="BB6:BB7"/>
    <mergeCell ref="AZ6:AZ7"/>
    <mergeCell ref="BA6:BA7"/>
    <mergeCell ref="BI6:BI7"/>
    <mergeCell ref="BH6:BH7"/>
    <mergeCell ref="BG6:BG7"/>
    <mergeCell ref="BE6:BE7"/>
    <mergeCell ref="BB35:BB36"/>
    <mergeCell ref="BF6:BF7"/>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BD52"/>
  <sheetViews>
    <sheetView workbookViewId="0">
      <pane xSplit="2" ySplit="6" topLeftCell="AK7" activePane="bottomRight" state="frozen"/>
      <selection pane="topRight" activeCell="C1" sqref="C1"/>
      <selection pane="bottomLeft" activeCell="A7" sqref="A7"/>
      <selection pane="bottomRight" activeCell="J24" sqref="J24:K24"/>
    </sheetView>
  </sheetViews>
  <sheetFormatPr baseColWidth="10" defaultRowHeight="14.5" x14ac:dyDescent="0.35"/>
  <cols>
    <col min="1" max="1" width="3.81640625" customWidth="1"/>
    <col min="2" max="2" width="36.7265625" customWidth="1"/>
    <col min="3" max="3" width="15.453125" customWidth="1"/>
    <col min="4" max="4" width="15.1796875" customWidth="1"/>
    <col min="5" max="5" width="14.453125" customWidth="1"/>
    <col min="6" max="6" width="12.7265625" customWidth="1"/>
    <col min="7" max="7" width="15.453125" customWidth="1"/>
    <col min="8" max="8" width="15.1796875" customWidth="1"/>
    <col min="9" max="9" width="14.453125" customWidth="1"/>
    <col min="10" max="10" width="12.7265625" customWidth="1"/>
    <col min="11" max="11" width="15.453125" customWidth="1"/>
    <col min="12" max="12" width="15.1796875" customWidth="1"/>
    <col min="13" max="13" width="14.453125" customWidth="1"/>
    <col min="14" max="14" width="12.7265625" customWidth="1"/>
    <col min="15" max="15" width="14.7265625" customWidth="1"/>
    <col min="16" max="16" width="14" customWidth="1"/>
    <col min="17" max="17" width="14.26953125" customWidth="1"/>
    <col min="18" max="18" width="15" customWidth="1"/>
    <col min="19" max="19" width="14.453125" customWidth="1"/>
    <col min="20" max="20" width="15.26953125" customWidth="1"/>
    <col min="21" max="21" width="14.54296875" customWidth="1"/>
    <col min="22" max="22" width="10.453125" bestFit="1" customWidth="1"/>
    <col min="23" max="23" width="12.54296875" customWidth="1"/>
    <col min="24" max="24" width="14" customWidth="1"/>
    <col min="25" max="25" width="13.81640625" customWidth="1"/>
    <col min="26" max="26" width="10.453125" bestFit="1" customWidth="1"/>
    <col min="27" max="27" width="12.54296875" customWidth="1"/>
    <col min="28" max="28" width="14" customWidth="1"/>
    <col min="29" max="29" width="13.81640625" customWidth="1"/>
    <col min="30" max="30" width="10.453125" bestFit="1" customWidth="1"/>
    <col min="31" max="31" width="9.54296875" customWidth="1"/>
    <col min="32" max="32" width="11.54296875" customWidth="1"/>
    <col min="33" max="33" width="14.7265625" customWidth="1"/>
    <col min="34" max="34" width="11.7265625" customWidth="1"/>
    <col min="35" max="35" width="11.81640625" bestFit="1" customWidth="1"/>
    <col min="36" max="36" width="11.81640625" customWidth="1"/>
    <col min="37" max="37" width="11.81640625" bestFit="1" customWidth="1"/>
    <col min="38" max="38" width="9.54296875" bestFit="1" customWidth="1"/>
    <col min="39" max="39" width="10.26953125" customWidth="1"/>
    <col min="40" max="42" width="9.54296875" bestFit="1" customWidth="1"/>
    <col min="43" max="44" width="9.54296875" customWidth="1"/>
    <col min="45" max="48" width="9.54296875" bestFit="1" customWidth="1"/>
  </cols>
  <sheetData>
    <row r="1" spans="1:56" ht="66" customHeight="1" x14ac:dyDescent="0.35">
      <c r="D1" s="538"/>
      <c r="E1" s="538"/>
      <c r="F1" s="538"/>
      <c r="H1" s="538"/>
      <c r="I1" s="538"/>
      <c r="J1" s="538"/>
      <c r="L1" s="538"/>
      <c r="M1" s="538"/>
      <c r="N1" s="538"/>
      <c r="O1" s="538"/>
      <c r="P1" s="538"/>
      <c r="Q1" s="538"/>
      <c r="S1" s="538"/>
      <c r="T1" s="538"/>
      <c r="U1" s="538"/>
      <c r="AE1" s="538"/>
      <c r="AF1" s="538"/>
      <c r="AG1" s="538"/>
    </row>
    <row r="2" spans="1:56" ht="17.149999999999999" customHeight="1" x14ac:dyDescent="0.35">
      <c r="C2" s="538"/>
      <c r="D2" s="538"/>
      <c r="E2" s="538"/>
      <c r="F2" s="538"/>
      <c r="G2" s="538"/>
      <c r="H2" s="538"/>
      <c r="I2" s="538"/>
      <c r="J2" s="538"/>
      <c r="K2" s="538"/>
      <c r="L2" s="538"/>
      <c r="M2" s="538"/>
      <c r="N2" s="538"/>
      <c r="O2" s="538"/>
      <c r="P2" s="538"/>
      <c r="Q2" s="538"/>
      <c r="S2" s="538"/>
      <c r="T2" s="538"/>
      <c r="U2" s="538"/>
      <c r="W2" s="538"/>
      <c r="X2" s="538"/>
      <c r="Y2" s="538"/>
      <c r="AA2" s="538"/>
      <c r="AB2" s="538"/>
      <c r="AC2" s="538"/>
      <c r="AE2" s="538"/>
      <c r="AF2" s="538"/>
      <c r="AG2" s="538"/>
    </row>
    <row r="3" spans="1:56" x14ac:dyDescent="0.35">
      <c r="B3" s="1" t="s">
        <v>226</v>
      </c>
      <c r="D3" s="538"/>
      <c r="E3" s="538"/>
      <c r="F3" s="538"/>
      <c r="H3" s="538"/>
      <c r="I3" s="538"/>
      <c r="J3" s="538"/>
      <c r="L3" s="538"/>
      <c r="M3" s="538"/>
      <c r="N3" s="538"/>
      <c r="O3" s="538"/>
      <c r="P3" s="538"/>
      <c r="Q3" s="538"/>
      <c r="R3" s="3"/>
      <c r="S3" s="538"/>
      <c r="T3" s="538"/>
      <c r="U3" s="538"/>
      <c r="W3" s="538"/>
      <c r="X3" s="538"/>
      <c r="Y3" s="538"/>
      <c r="AA3" s="538"/>
      <c r="AB3" s="538"/>
      <c r="AC3" s="538"/>
      <c r="AE3" s="538"/>
      <c r="AF3" s="538"/>
      <c r="AG3" s="538"/>
    </row>
    <row r="4" spans="1:56" ht="15" thickBot="1" x14ac:dyDescent="0.4">
      <c r="B4" s="167" t="s">
        <v>138</v>
      </c>
      <c r="C4" s="166"/>
      <c r="D4" s="166"/>
      <c r="E4" s="166"/>
      <c r="F4" s="166"/>
      <c r="G4" s="166"/>
      <c r="H4" s="166"/>
      <c r="I4" s="166"/>
      <c r="J4" s="166"/>
      <c r="K4" s="166"/>
      <c r="L4" s="166"/>
      <c r="M4" s="166"/>
      <c r="N4" s="166"/>
      <c r="O4" s="166"/>
      <c r="P4" s="166"/>
      <c r="Q4" s="166"/>
      <c r="R4" s="166"/>
      <c r="S4" s="166"/>
      <c r="T4" s="166"/>
      <c r="U4" s="166"/>
      <c r="V4" s="166"/>
      <c r="W4" s="538"/>
      <c r="X4" s="538"/>
      <c r="Y4" s="538"/>
      <c r="Z4" s="4"/>
      <c r="AA4" s="538"/>
      <c r="AB4" s="538"/>
      <c r="AC4" s="538"/>
      <c r="AD4" s="4"/>
      <c r="AE4" s="4"/>
      <c r="AF4" s="4"/>
      <c r="AG4" s="4"/>
      <c r="AH4" s="4"/>
      <c r="AI4" s="4"/>
      <c r="AJ4" s="4"/>
      <c r="AL4" s="4"/>
      <c r="AM4" s="4"/>
      <c r="AO4" s="4"/>
      <c r="AP4" s="4"/>
      <c r="AR4" s="10"/>
    </row>
    <row r="5" spans="1:56" ht="14.25" customHeight="1" thickBot="1" x14ac:dyDescent="0.4">
      <c r="B5" s="863" t="s">
        <v>47</v>
      </c>
      <c r="C5" s="869" t="s">
        <v>422</v>
      </c>
      <c r="D5" s="870"/>
      <c r="E5" s="870"/>
      <c r="F5" s="871"/>
      <c r="G5" s="869">
        <v>2023</v>
      </c>
      <c r="H5" s="870"/>
      <c r="I5" s="870"/>
      <c r="J5" s="871"/>
      <c r="K5" s="865">
        <v>2022</v>
      </c>
      <c r="L5" s="866"/>
      <c r="M5" s="866"/>
      <c r="N5" s="867"/>
      <c r="O5" s="865">
        <v>2021</v>
      </c>
      <c r="P5" s="866"/>
      <c r="Q5" s="866"/>
      <c r="R5" s="867"/>
      <c r="S5" s="865">
        <v>2020</v>
      </c>
      <c r="T5" s="866"/>
      <c r="U5" s="866"/>
      <c r="V5" s="867"/>
      <c r="W5" s="865">
        <v>2019</v>
      </c>
      <c r="X5" s="866"/>
      <c r="Y5" s="866"/>
      <c r="Z5" s="867"/>
      <c r="AA5" s="865">
        <v>2018</v>
      </c>
      <c r="AB5" s="866"/>
      <c r="AC5" s="866"/>
      <c r="AD5" s="867"/>
      <c r="AE5" s="865">
        <v>2017</v>
      </c>
      <c r="AF5" s="866"/>
      <c r="AG5" s="866"/>
      <c r="AH5" s="868"/>
      <c r="AI5" s="859" t="s">
        <v>212</v>
      </c>
      <c r="AJ5" s="860"/>
      <c r="AK5" s="860"/>
      <c r="AL5" s="860"/>
      <c r="AM5" s="860"/>
      <c r="AN5" s="860"/>
      <c r="AO5" s="860"/>
      <c r="AP5" s="860"/>
      <c r="AQ5" s="860"/>
      <c r="AR5" s="860"/>
      <c r="AS5" s="860"/>
      <c r="AT5" s="860"/>
      <c r="AU5" s="860"/>
      <c r="AV5" s="860"/>
      <c r="AW5" s="860"/>
      <c r="AX5" s="860"/>
      <c r="AY5" s="860"/>
      <c r="AZ5" s="860"/>
      <c r="BA5" s="861"/>
      <c r="BB5" s="861"/>
      <c r="BC5" s="862"/>
    </row>
    <row r="6" spans="1:56" ht="55.5" customHeight="1" thickBot="1" x14ac:dyDescent="0.4">
      <c r="B6" s="864"/>
      <c r="C6" s="168" t="s">
        <v>48</v>
      </c>
      <c r="D6" s="169" t="s">
        <v>49</v>
      </c>
      <c r="E6" s="169" t="s">
        <v>50</v>
      </c>
      <c r="F6" s="170" t="s">
        <v>150</v>
      </c>
      <c r="G6" s="168" t="s">
        <v>51</v>
      </c>
      <c r="H6" s="169" t="s">
        <v>52</v>
      </c>
      <c r="I6" s="169" t="s">
        <v>53</v>
      </c>
      <c r="J6" s="170" t="s">
        <v>151</v>
      </c>
      <c r="K6" s="168" t="s">
        <v>54</v>
      </c>
      <c r="L6" s="169" t="s">
        <v>55</v>
      </c>
      <c r="M6" s="169" t="s">
        <v>56</v>
      </c>
      <c r="N6" s="170" t="s">
        <v>152</v>
      </c>
      <c r="O6" s="168" t="s">
        <v>181</v>
      </c>
      <c r="P6" s="169" t="s">
        <v>182</v>
      </c>
      <c r="Q6" s="169" t="s">
        <v>183</v>
      </c>
      <c r="R6" s="170" t="s">
        <v>184</v>
      </c>
      <c r="S6" s="168" t="s">
        <v>234</v>
      </c>
      <c r="T6" s="169" t="s">
        <v>235</v>
      </c>
      <c r="U6" s="169" t="s">
        <v>236</v>
      </c>
      <c r="V6" s="464" t="s">
        <v>286</v>
      </c>
      <c r="W6" s="168" t="s">
        <v>293</v>
      </c>
      <c r="X6" s="169" t="s">
        <v>294</v>
      </c>
      <c r="Y6" s="169" t="s">
        <v>295</v>
      </c>
      <c r="Z6" s="464" t="s">
        <v>308</v>
      </c>
      <c r="AA6" s="168" t="s">
        <v>392</v>
      </c>
      <c r="AB6" s="169" t="s">
        <v>393</v>
      </c>
      <c r="AC6" s="169" t="s">
        <v>394</v>
      </c>
      <c r="AD6" s="464" t="s">
        <v>395</v>
      </c>
      <c r="AE6" s="168" t="s">
        <v>423</v>
      </c>
      <c r="AF6" s="169" t="s">
        <v>424</v>
      </c>
      <c r="AG6" s="169" t="s">
        <v>425</v>
      </c>
      <c r="AH6" s="464" t="s">
        <v>426</v>
      </c>
      <c r="AI6" s="779" t="s">
        <v>427</v>
      </c>
      <c r="AJ6" s="778" t="s">
        <v>428</v>
      </c>
      <c r="AK6" s="780" t="s">
        <v>429</v>
      </c>
      <c r="AL6" s="779" t="s">
        <v>430</v>
      </c>
      <c r="AM6" s="778" t="s">
        <v>431</v>
      </c>
      <c r="AN6" s="780" t="s">
        <v>432</v>
      </c>
      <c r="AO6" s="779" t="s">
        <v>433</v>
      </c>
      <c r="AP6" s="778" t="s">
        <v>434</v>
      </c>
      <c r="AQ6" s="780" t="s">
        <v>435</v>
      </c>
      <c r="AR6" s="779" t="s">
        <v>436</v>
      </c>
      <c r="AS6" s="778" t="s">
        <v>437</v>
      </c>
      <c r="AT6" s="780" t="s">
        <v>438</v>
      </c>
      <c r="AU6" s="779" t="s">
        <v>439</v>
      </c>
      <c r="AV6" s="778" t="s">
        <v>440</v>
      </c>
      <c r="AW6" s="780" t="s">
        <v>441</v>
      </c>
      <c r="AX6" s="779" t="s">
        <v>442</v>
      </c>
      <c r="AY6" s="778" t="s">
        <v>443</v>
      </c>
      <c r="AZ6" s="780" t="s">
        <v>444</v>
      </c>
      <c r="BA6" s="777" t="s">
        <v>445</v>
      </c>
      <c r="BB6" s="778" t="s">
        <v>446</v>
      </c>
      <c r="BC6" s="780" t="s">
        <v>447</v>
      </c>
    </row>
    <row r="7" spans="1:56" x14ac:dyDescent="0.35">
      <c r="A7" s="96"/>
      <c r="B7" s="86" t="s">
        <v>67</v>
      </c>
      <c r="C7" s="160">
        <f>C14+C17</f>
        <v>19491.95766104</v>
      </c>
      <c r="D7" s="161">
        <f>D14+D17</f>
        <v>20830.771830170001</v>
      </c>
      <c r="E7" s="161">
        <f>E14+E17</f>
        <v>14385.099804420002</v>
      </c>
      <c r="F7" s="171">
        <f t="shared" ref="F7:F14" si="0">E7/D7</f>
        <v>0.69056969764248077</v>
      </c>
      <c r="G7" s="160">
        <f>G14+G17</f>
        <v>19679.475409001887</v>
      </c>
      <c r="H7" s="161">
        <f>H14+H17</f>
        <v>22281.178451873595</v>
      </c>
      <c r="I7" s="161">
        <f>I14+I17</f>
        <v>12481.758970641888</v>
      </c>
      <c r="J7" s="171">
        <f t="shared" ref="J7:J14" si="1">I7/H7</f>
        <v>0.56019294480325443</v>
      </c>
      <c r="K7" s="160">
        <f>K14+K17</f>
        <v>14205.183685069998</v>
      </c>
      <c r="L7" s="161">
        <f>L14+L17</f>
        <v>16162.790987150001</v>
      </c>
      <c r="M7" s="161">
        <f>M14+M17</f>
        <v>9637.8175726575901</v>
      </c>
      <c r="N7" s="171">
        <f t="shared" ref="N7:N14" si="2">M7/L7</f>
        <v>0.59629661611784757</v>
      </c>
      <c r="O7" s="160">
        <f>O14+O17</f>
        <v>12842.542943187747</v>
      </c>
      <c r="P7" s="161">
        <f>P14+P17</f>
        <v>13314.768056827748</v>
      </c>
      <c r="Q7" s="161">
        <f>Q14+Q17</f>
        <v>8293.581198177746</v>
      </c>
      <c r="R7" s="171">
        <f t="shared" ref="R7:R28" si="3">Q7/P7</f>
        <v>0.62288589352668733</v>
      </c>
      <c r="S7" s="160">
        <f>S14+S17</f>
        <v>7410.7227716362577</v>
      </c>
      <c r="T7" s="161">
        <f>T14+T17</f>
        <v>7454.2254500562576</v>
      </c>
      <c r="U7" s="161">
        <f>U14+U17</f>
        <v>3830.9395616362585</v>
      </c>
      <c r="V7" s="171">
        <f t="shared" ref="V7:V28" si="4">U7/T7</f>
        <v>0.5139285881952157</v>
      </c>
      <c r="W7" s="160">
        <f>W14+W17</f>
        <v>7387.3770119164046</v>
      </c>
      <c r="X7" s="161">
        <f>X14+X17</f>
        <v>7412.5894954664054</v>
      </c>
      <c r="Y7" s="161">
        <f>Y14+Y17</f>
        <v>3742.5358417864063</v>
      </c>
      <c r="Z7" s="171">
        <f t="shared" ref="Z7:Z28" si="5">Y7/X7</f>
        <v>0.5048891273522389</v>
      </c>
      <c r="AA7" s="160">
        <f>AA14+AA17</f>
        <v>7370.5801948795388</v>
      </c>
      <c r="AB7" s="161">
        <f>AB14+AB17</f>
        <v>7316.6444408195393</v>
      </c>
      <c r="AC7" s="161">
        <f>AC14+AC17</f>
        <v>3346.4440506595388</v>
      </c>
      <c r="AD7" s="171">
        <f t="shared" ref="AD7:AD18" si="6">AC7/AB7</f>
        <v>0.4573741525541048</v>
      </c>
      <c r="AE7" s="160">
        <f>AE14+AE17</f>
        <v>6762.7689591000008</v>
      </c>
      <c r="AF7" s="161">
        <f>AF14+AF17</f>
        <v>6779.3537062099995</v>
      </c>
      <c r="AG7" s="161">
        <f>AG14+AG17</f>
        <v>3073.1509963799999</v>
      </c>
      <c r="AH7" s="173">
        <f t="shared" ref="AH7:AH18" si="7">AG7/AF7</f>
        <v>0.45331031976764141</v>
      </c>
      <c r="AI7" s="172">
        <f>(C7-G7)/G7</f>
        <v>-9.5285948463906516E-3</v>
      </c>
      <c r="AJ7" s="173">
        <f>(D7-H7)/H7</f>
        <v>-6.5095597382176684E-2</v>
      </c>
      <c r="AK7" s="171">
        <f>(E7-I7)/I7</f>
        <v>0.15248979236459598</v>
      </c>
      <c r="AL7" s="172">
        <f>(G7-K7)/K7</f>
        <v>0.38537282201324191</v>
      </c>
      <c r="AM7" s="173">
        <f>(H7-L7)/L7</f>
        <v>0.37854770686497963</v>
      </c>
      <c r="AN7" s="171">
        <f>(I7-M7)/M7</f>
        <v>0.29508147218438086</v>
      </c>
      <c r="AO7" s="172">
        <f>(K7-O7)/O7</f>
        <v>0.10610365469753448</v>
      </c>
      <c r="AP7" s="173">
        <f t="shared" ref="AP7:AQ22" si="8">(L7-P7)/P7</f>
        <v>0.21389955259955135</v>
      </c>
      <c r="AQ7" s="171">
        <f t="shared" si="8"/>
        <v>0.16208153538970568</v>
      </c>
      <c r="AR7" s="172">
        <f t="shared" ref="AR7:AR16" si="9">(O7-S7)/S7</f>
        <v>0.73296766576415406</v>
      </c>
      <c r="AS7" s="173">
        <f t="shared" ref="AS7:AT22" si="10">(P7-T7)/T7</f>
        <v>0.78620409941146341</v>
      </c>
      <c r="AT7" s="171">
        <f t="shared" si="10"/>
        <v>1.164894816204153</v>
      </c>
      <c r="AU7" s="172">
        <f>(S7-W7)/W7</f>
        <v>3.1602231322693498E-3</v>
      </c>
      <c r="AV7" s="173">
        <f>(T7-X7)/X7</f>
        <v>5.6169243710739742E-3</v>
      </c>
      <c r="AW7" s="171">
        <f>(U7-Y7)/Y7</f>
        <v>2.3621342209418871E-2</v>
      </c>
      <c r="AX7" s="172">
        <f t="shared" ref="AX7:AZ18" si="11">(W7-AA7)/AA7</f>
        <v>2.2789002483868028E-3</v>
      </c>
      <c r="AY7" s="173">
        <f t="shared" si="11"/>
        <v>1.3113259148085546E-2</v>
      </c>
      <c r="AZ7" s="171">
        <f t="shared" si="11"/>
        <v>0.11836199414384448</v>
      </c>
      <c r="BA7" s="173">
        <f t="shared" ref="BA7:BC8" si="12">(AA7-AE7)/AE7</f>
        <v>8.9876090615466836E-2</v>
      </c>
      <c r="BB7" s="173">
        <f t="shared" si="12"/>
        <v>7.9253975805595261E-2</v>
      </c>
      <c r="BC7" s="171">
        <f t="shared" si="12"/>
        <v>8.8929263352651014E-2</v>
      </c>
      <c r="BD7" s="3"/>
    </row>
    <row r="8" spans="1:56" x14ac:dyDescent="0.35">
      <c r="A8" s="174"/>
      <c r="B8" s="76" t="s">
        <v>57</v>
      </c>
      <c r="C8" s="9">
        <v>808.10140002000003</v>
      </c>
      <c r="D8" s="6">
        <v>799.44615671999998</v>
      </c>
      <c r="E8" s="6">
        <v>763.86212155999999</v>
      </c>
      <c r="F8" s="85">
        <f t="shared" si="0"/>
        <v>0.95548914099981963</v>
      </c>
      <c r="G8" s="9">
        <v>790.09618</v>
      </c>
      <c r="H8" s="6">
        <v>794.67879938999999</v>
      </c>
      <c r="I8" s="6">
        <v>684.0875665599998</v>
      </c>
      <c r="J8" s="85">
        <f t="shared" si="1"/>
        <v>0.86083530488684146</v>
      </c>
      <c r="K8" s="9">
        <v>753.90935999999999</v>
      </c>
      <c r="L8" s="6">
        <v>754.60734871999978</v>
      </c>
      <c r="M8" s="6">
        <v>653.66877840000029</v>
      </c>
      <c r="N8" s="85">
        <f t="shared" si="2"/>
        <v>0.86623696351325463</v>
      </c>
      <c r="O8" s="9">
        <v>673.38955999999996</v>
      </c>
      <c r="P8" s="6">
        <v>680.60122945000001</v>
      </c>
      <c r="Q8" s="6">
        <v>638.91381498999999</v>
      </c>
      <c r="R8" s="85">
        <f t="shared" si="3"/>
        <v>0.9387491343592077</v>
      </c>
      <c r="S8" s="9">
        <v>625.80871000000002</v>
      </c>
      <c r="T8" s="6">
        <v>636.09274067999991</v>
      </c>
      <c r="U8" s="6">
        <v>609.90263200999982</v>
      </c>
      <c r="V8" s="85">
        <f t="shared" si="4"/>
        <v>0.958826587704802</v>
      </c>
      <c r="W8" s="9">
        <v>625.80871000000002</v>
      </c>
      <c r="X8" s="6">
        <v>640.29504083999996</v>
      </c>
      <c r="Y8" s="6">
        <v>593.61041783999997</v>
      </c>
      <c r="Z8" s="85">
        <f t="shared" si="5"/>
        <v>0.92708888868051409</v>
      </c>
      <c r="AA8" s="9">
        <v>621.00834999999995</v>
      </c>
      <c r="AB8" s="6">
        <v>623.78990369000007</v>
      </c>
      <c r="AC8" s="6">
        <v>566.36706991999995</v>
      </c>
      <c r="AD8" s="85">
        <f t="shared" si="6"/>
        <v>0.9079452337552788</v>
      </c>
      <c r="AE8" s="9">
        <v>584.75833</v>
      </c>
      <c r="AF8" s="6">
        <v>584.67938862999995</v>
      </c>
      <c r="AG8" s="6">
        <v>545.94739826999989</v>
      </c>
      <c r="AH8" s="95">
        <f t="shared" si="7"/>
        <v>0.93375516374751044</v>
      </c>
      <c r="AI8" s="515">
        <f t="shared" ref="AI8:AI43" si="13">(C8-G8)/G8</f>
        <v>2.2788643301629462E-2</v>
      </c>
      <c r="AJ8" s="95">
        <f t="shared" ref="AJ8:AJ43" si="14">(D8-H8)/H8</f>
        <v>5.9990996785864083E-3</v>
      </c>
      <c r="AK8" s="85">
        <f t="shared" ref="AK8:AK43" si="15">(E8-I8)/I8</f>
        <v>0.11661453723118259</v>
      </c>
      <c r="AL8" s="515">
        <f t="shared" ref="AL8:AL43" si="16">(G8-K8)/K8</f>
        <v>4.7998900026921025E-2</v>
      </c>
      <c r="AM8" s="95">
        <f t="shared" ref="AM8:AM43" si="17">(H8-L8)/L8</f>
        <v>5.3102385946772558E-2</v>
      </c>
      <c r="AN8" s="85">
        <f t="shared" ref="AN8:AN43" si="18">(I8-M8)/M8</f>
        <v>4.653547662847881E-2</v>
      </c>
      <c r="AO8" s="515">
        <f t="shared" ref="AO8:AQ43" si="19">(K8-O8)/O8</f>
        <v>0.11957387637551144</v>
      </c>
      <c r="AP8" s="95">
        <f t="shared" si="8"/>
        <v>0.10873638786959698</v>
      </c>
      <c r="AQ8" s="85">
        <f t="shared" si="8"/>
        <v>2.3093824337217125E-2</v>
      </c>
      <c r="AR8" s="515">
        <f t="shared" si="9"/>
        <v>7.6030980776857424E-2</v>
      </c>
      <c r="AS8" s="95">
        <f t="shared" si="10"/>
        <v>6.9971697401261565E-2</v>
      </c>
      <c r="AT8" s="85">
        <f t="shared" si="10"/>
        <v>4.7566908974291014E-2</v>
      </c>
      <c r="AU8" s="515">
        <f t="shared" ref="AU8:AU39" si="20">(S8-W8)/W8</f>
        <v>0</v>
      </c>
      <c r="AV8" s="95">
        <f t="shared" ref="AV8:AV39" si="21">(T8-X8)/X8</f>
        <v>-6.5630684168458851E-3</v>
      </c>
      <c r="AW8" s="85">
        <f t="shared" ref="AW8:AW39" si="22">(U8-Y8)/Y8</f>
        <v>2.7445970758537476E-2</v>
      </c>
      <c r="AX8" s="515">
        <f t="shared" si="11"/>
        <v>7.7299443719236133E-3</v>
      </c>
      <c r="AY8" s="95">
        <f>(X8-AB8)/AB8</f>
        <v>2.6459449010579544E-2</v>
      </c>
      <c r="AZ8" s="85">
        <f>(Y8-AC8)/AC8</f>
        <v>4.8101927825443973E-2</v>
      </c>
      <c r="BA8" s="95">
        <f t="shared" si="12"/>
        <v>6.1991455512912401E-2</v>
      </c>
      <c r="BB8" s="95">
        <f t="shared" si="12"/>
        <v>6.6892241834695929E-2</v>
      </c>
      <c r="BC8" s="85">
        <f t="shared" si="12"/>
        <v>3.7402269366437105E-2</v>
      </c>
    </row>
    <row r="9" spans="1:56" x14ac:dyDescent="0.35">
      <c r="A9" s="174"/>
      <c r="B9" s="76" t="s">
        <v>58</v>
      </c>
      <c r="C9" s="9">
        <v>426.56448999000003</v>
      </c>
      <c r="D9" s="6">
        <v>467.89080812000003</v>
      </c>
      <c r="E9" s="6">
        <v>412.01484730000004</v>
      </c>
      <c r="F9" s="85">
        <f t="shared" si="0"/>
        <v>0.88057905851044316</v>
      </c>
      <c r="G9" s="9">
        <v>414.97482000000002</v>
      </c>
      <c r="H9" s="6">
        <v>452.29695749000007</v>
      </c>
      <c r="I9" s="6">
        <v>412.79936864999985</v>
      </c>
      <c r="J9" s="85">
        <f t="shared" si="1"/>
        <v>0.91267332626071562</v>
      </c>
      <c r="K9" s="9">
        <v>363.38580000000002</v>
      </c>
      <c r="L9" s="6">
        <v>374.04916080999999</v>
      </c>
      <c r="M9" s="6">
        <v>346.12819994000023</v>
      </c>
      <c r="N9" s="85">
        <f t="shared" si="2"/>
        <v>0.92535483622116088</v>
      </c>
      <c r="O9" s="9">
        <v>335.72232000000002</v>
      </c>
      <c r="P9" s="6">
        <v>364.96744928999993</v>
      </c>
      <c r="Q9" s="6">
        <v>305.03942351000001</v>
      </c>
      <c r="R9" s="85">
        <f t="shared" si="3"/>
        <v>0.83579898454894364</v>
      </c>
      <c r="S9" s="9">
        <v>268.39120000000003</v>
      </c>
      <c r="T9" s="6">
        <v>331.22669340000004</v>
      </c>
      <c r="U9" s="6">
        <v>285.92027318000015</v>
      </c>
      <c r="V9" s="85">
        <f t="shared" si="4"/>
        <v>0.86321627718184413</v>
      </c>
      <c r="W9" s="9">
        <v>268.39120000000003</v>
      </c>
      <c r="X9" s="6">
        <v>317.28196064000002</v>
      </c>
      <c r="Y9" s="6">
        <v>292.80020033999989</v>
      </c>
      <c r="Z9" s="85">
        <f t="shared" si="5"/>
        <v>0.92283910421311954</v>
      </c>
      <c r="AA9" s="9">
        <v>265.39188000000001</v>
      </c>
      <c r="AB9" s="6">
        <v>319.47329214999996</v>
      </c>
      <c r="AC9" s="6">
        <v>270.43578847999999</v>
      </c>
      <c r="AD9" s="85">
        <f t="shared" si="6"/>
        <v>0.84650515434330653</v>
      </c>
      <c r="AE9" s="9">
        <v>245.27864</v>
      </c>
      <c r="AF9" s="6">
        <v>309.95545017000001</v>
      </c>
      <c r="AG9" s="6">
        <v>262.44730325</v>
      </c>
      <c r="AH9" s="95">
        <f t="shared" si="7"/>
        <v>0.84672588627190326</v>
      </c>
      <c r="AI9" s="515">
        <f t="shared" si="13"/>
        <v>2.7928610198565792E-2</v>
      </c>
      <c r="AJ9" s="95">
        <f t="shared" si="14"/>
        <v>3.4477018630718365E-2</v>
      </c>
      <c r="AK9" s="85">
        <f t="shared" si="15"/>
        <v>-1.9004906731458176E-3</v>
      </c>
      <c r="AL9" s="515">
        <f t="shared" si="16"/>
        <v>0.14196762779393141</v>
      </c>
      <c r="AM9" s="95">
        <f t="shared" si="17"/>
        <v>0.20919121034934338</v>
      </c>
      <c r="AN9" s="85">
        <f t="shared" si="18"/>
        <v>0.19261986952105251</v>
      </c>
      <c r="AO9" s="515">
        <f t="shared" si="19"/>
        <v>8.2399883332153756E-2</v>
      </c>
      <c r="AP9" s="95">
        <f t="shared" si="8"/>
        <v>2.4883620546619783E-2</v>
      </c>
      <c r="AQ9" s="85">
        <f t="shared" si="8"/>
        <v>0.13469988881175951</v>
      </c>
      <c r="AR9" s="515">
        <f t="shared" si="9"/>
        <v>0.2508693280554653</v>
      </c>
      <c r="AS9" s="95">
        <f t="shared" si="10"/>
        <v>0.10186605295501792</v>
      </c>
      <c r="AT9" s="85">
        <f t="shared" si="10"/>
        <v>6.686881667171414E-2</v>
      </c>
      <c r="AU9" s="515">
        <f t="shared" si="20"/>
        <v>0</v>
      </c>
      <c r="AV9" s="95">
        <f t="shared" si="21"/>
        <v>4.395060069558205E-2</v>
      </c>
      <c r="AW9" s="85">
        <f t="shared" si="22"/>
        <v>-2.3497002911920004E-2</v>
      </c>
      <c r="AX9" s="515">
        <f t="shared" si="11"/>
        <v>1.1301476141621256E-2</v>
      </c>
      <c r="AY9" s="95">
        <f t="shared" si="11"/>
        <v>-6.8592009530833052E-3</v>
      </c>
      <c r="AZ9" s="85">
        <f t="shared" si="11"/>
        <v>8.2697678386800713E-2</v>
      </c>
      <c r="BA9" s="95">
        <f t="shared" ref="BA9:BC18" si="23">(AA9-AE9)/AE9</f>
        <v>8.2001596225419457E-2</v>
      </c>
      <c r="BB9" s="95">
        <f t="shared" si="23"/>
        <v>3.070712895927381E-2</v>
      </c>
      <c r="BC9" s="85">
        <f t="shared" si="23"/>
        <v>3.0438435187083526E-2</v>
      </c>
    </row>
    <row r="10" spans="1:56" x14ac:dyDescent="0.35">
      <c r="A10" s="174"/>
      <c r="B10" s="76" t="s">
        <v>59</v>
      </c>
      <c r="C10" s="9">
        <v>3.2765399999999998</v>
      </c>
      <c r="D10" s="6">
        <v>2.8939400100000001</v>
      </c>
      <c r="E10" s="252">
        <v>2.5153881199999999</v>
      </c>
      <c r="F10" s="85">
        <f t="shared" si="0"/>
        <v>0.86919152135430744</v>
      </c>
      <c r="G10" s="9">
        <v>3.2765399999999998</v>
      </c>
      <c r="H10" s="6">
        <v>2.8130559100000001</v>
      </c>
      <c r="I10" s="252">
        <v>2.9156888900000002</v>
      </c>
      <c r="J10" s="85">
        <f t="shared" si="1"/>
        <v>1.0364845148065329</v>
      </c>
      <c r="K10" s="9">
        <v>3.4865400000000002</v>
      </c>
      <c r="L10" s="6">
        <v>3.4783057500000001</v>
      </c>
      <c r="M10" s="252">
        <v>6.03971502</v>
      </c>
      <c r="N10" s="85">
        <f t="shared" si="2"/>
        <v>1.7363956633197066</v>
      </c>
      <c r="O10" s="9">
        <v>4.0308900000000003</v>
      </c>
      <c r="P10" s="6">
        <v>5.7287585099999996</v>
      </c>
      <c r="Q10" s="252">
        <v>3.0187151400000003</v>
      </c>
      <c r="R10" s="85">
        <f t="shared" si="3"/>
        <v>0.5269405464954745</v>
      </c>
      <c r="S10" s="9">
        <v>2.5407099999999998</v>
      </c>
      <c r="T10" s="6">
        <v>3.2607803799999999</v>
      </c>
      <c r="U10" s="6">
        <v>3.0016491300000001</v>
      </c>
      <c r="V10" s="85">
        <f t="shared" si="4"/>
        <v>0.92053090984312169</v>
      </c>
      <c r="W10" s="9">
        <v>2.5407099999999998</v>
      </c>
      <c r="X10" s="6">
        <v>3.0002107800000002</v>
      </c>
      <c r="Y10" s="6">
        <v>2.7236094100000003</v>
      </c>
      <c r="Z10" s="85">
        <f t="shared" si="5"/>
        <v>0.90780602088230622</v>
      </c>
      <c r="AA10" s="9">
        <v>2.5407099999999998</v>
      </c>
      <c r="AB10" s="6">
        <v>3.65814825</v>
      </c>
      <c r="AC10" s="6">
        <v>4.1074908900000002</v>
      </c>
      <c r="AD10" s="85">
        <f t="shared" si="6"/>
        <v>1.1228333597469704</v>
      </c>
      <c r="AE10" s="9">
        <v>2.0097100000000001</v>
      </c>
      <c r="AF10" s="6">
        <v>2.37434302</v>
      </c>
      <c r="AG10" s="6">
        <v>1.7232369900000002</v>
      </c>
      <c r="AH10" s="95">
        <f t="shared" si="7"/>
        <v>0.72577423543460884</v>
      </c>
      <c r="AI10" s="515">
        <f t="shared" si="13"/>
        <v>0</v>
      </c>
      <c r="AJ10" s="95">
        <f t="shared" si="14"/>
        <v>2.8753107861265371E-2</v>
      </c>
      <c r="AK10" s="85">
        <f t="shared" si="15"/>
        <v>-0.13729200374323897</v>
      </c>
      <c r="AL10" s="515">
        <f t="shared" si="16"/>
        <v>-6.0231633653995191E-2</v>
      </c>
      <c r="AM10" s="95">
        <f t="shared" si="17"/>
        <v>-0.19125686118881297</v>
      </c>
      <c r="AN10" s="85">
        <f t="shared" si="18"/>
        <v>-0.51724727402783977</v>
      </c>
      <c r="AO10" s="515">
        <f t="shared" si="19"/>
        <v>-0.13504461793797401</v>
      </c>
      <c r="AP10" s="95">
        <f t="shared" si="8"/>
        <v>-0.3928342861846344</v>
      </c>
      <c r="AQ10" s="85">
        <f t="shared" si="8"/>
        <v>1.0007568584295103</v>
      </c>
      <c r="AR10" s="515">
        <f t="shared" si="9"/>
        <v>0.58652109056130008</v>
      </c>
      <c r="AS10" s="95">
        <f t="shared" si="10"/>
        <v>0.75686732695564107</v>
      </c>
      <c r="AT10" s="85">
        <f t="shared" si="10"/>
        <v>5.6855445992783924E-3</v>
      </c>
      <c r="AU10" s="515">
        <f t="shared" si="20"/>
        <v>0</v>
      </c>
      <c r="AV10" s="95">
        <f t="shared" si="21"/>
        <v>8.6850431222035576E-2</v>
      </c>
      <c r="AW10" s="85">
        <f t="shared" si="22"/>
        <v>0.10208501959904732</v>
      </c>
      <c r="AX10" s="515">
        <f t="shared" si="11"/>
        <v>0</v>
      </c>
      <c r="AY10" s="95">
        <f t="shared" si="11"/>
        <v>-0.17985533254427286</v>
      </c>
      <c r="AZ10" s="85">
        <f t="shared" si="11"/>
        <v>-0.33691650622261021</v>
      </c>
      <c r="BA10" s="95">
        <f t="shared" si="23"/>
        <v>0.26421722537082448</v>
      </c>
      <c r="BB10" s="95">
        <f t="shared" si="23"/>
        <v>0.54069914043001255</v>
      </c>
      <c r="BC10" s="85">
        <f t="shared" si="23"/>
        <v>1.3835902512747245</v>
      </c>
    </row>
    <row r="11" spans="1:56" x14ac:dyDescent="0.35">
      <c r="A11" s="174"/>
      <c r="B11" s="76" t="s">
        <v>60</v>
      </c>
      <c r="C11" s="9">
        <v>521.76524828000004</v>
      </c>
      <c r="D11" s="6">
        <v>552.72507985000004</v>
      </c>
      <c r="E11" s="6">
        <v>517.82016771000008</v>
      </c>
      <c r="F11" s="85">
        <f t="shared" si="0"/>
        <v>0.93684941499402818</v>
      </c>
      <c r="G11" s="9">
        <v>710.65942963188672</v>
      </c>
      <c r="H11" s="6">
        <v>785.73912775359258</v>
      </c>
      <c r="I11" s="6">
        <v>714.36125248188694</v>
      </c>
      <c r="J11" s="85">
        <f t="shared" si="1"/>
        <v>0.90915830362709171</v>
      </c>
      <c r="K11" s="9">
        <v>564.85870930999988</v>
      </c>
      <c r="L11" s="6">
        <v>672.32696851000003</v>
      </c>
      <c r="M11" s="6">
        <v>609.35101350758816</v>
      </c>
      <c r="N11" s="85">
        <f t="shared" si="2"/>
        <v>0.90633135668798448</v>
      </c>
      <c r="O11" s="9">
        <v>606.66365351774698</v>
      </c>
      <c r="P11" s="6">
        <v>972.02057302774688</v>
      </c>
      <c r="Q11" s="6">
        <v>957.00750206774694</v>
      </c>
      <c r="R11" s="85">
        <f t="shared" si="3"/>
        <v>0.98455478065321633</v>
      </c>
      <c r="S11" s="9">
        <f>S22+S33+S41</f>
        <v>353.14203063625854</v>
      </c>
      <c r="T11" s="6">
        <f t="shared" ref="T11:U11" si="24">T22+T33+T41</f>
        <v>342.91347341625851</v>
      </c>
      <c r="U11" s="6">
        <f t="shared" si="24"/>
        <v>310.04231961625851</v>
      </c>
      <c r="V11" s="85">
        <f t="shared" si="4"/>
        <v>0.90414155071679525</v>
      </c>
      <c r="W11" s="9">
        <v>345.46793269418703</v>
      </c>
      <c r="X11" s="6">
        <v>349.09774985418727</v>
      </c>
      <c r="Y11" s="6">
        <v>295.67428375418706</v>
      </c>
      <c r="Z11" s="85">
        <f t="shared" si="5"/>
        <v>0.84696702822543435</v>
      </c>
      <c r="AA11" s="9">
        <v>335.42192096139246</v>
      </c>
      <c r="AB11" s="6">
        <v>289.10916848139237</v>
      </c>
      <c r="AC11" s="6">
        <v>277.44316792139233</v>
      </c>
      <c r="AD11" s="85">
        <f t="shared" si="6"/>
        <v>0.95964845867297044</v>
      </c>
      <c r="AE11" s="9">
        <v>269.11925000000002</v>
      </c>
      <c r="AF11" s="6">
        <v>273.12145967999993</v>
      </c>
      <c r="AG11" s="6">
        <v>267.40405662999996</v>
      </c>
      <c r="AH11" s="95">
        <f t="shared" si="7"/>
        <v>0.97906644517534902</v>
      </c>
      <c r="AI11" s="515">
        <f t="shared" si="13"/>
        <v>-0.26580127340283327</v>
      </c>
      <c r="AJ11" s="95">
        <f t="shared" si="14"/>
        <v>-0.29655395750721175</v>
      </c>
      <c r="AK11" s="85">
        <f t="shared" si="15"/>
        <v>-0.2751284228939479</v>
      </c>
      <c r="AL11" s="515">
        <f t="shared" si="16"/>
        <v>0.25811892057040059</v>
      </c>
      <c r="AM11" s="95">
        <f t="shared" si="17"/>
        <v>0.16868601819578161</v>
      </c>
      <c r="AN11" s="85">
        <f t="shared" si="18"/>
        <v>0.17233127810821486</v>
      </c>
      <c r="AO11" s="515">
        <f t="shared" si="19"/>
        <v>-6.8909590949351576E-2</v>
      </c>
      <c r="AP11" s="95">
        <f t="shared" si="8"/>
        <v>-0.30832022781599289</v>
      </c>
      <c r="AQ11" s="85">
        <f t="shared" si="8"/>
        <v>-0.36327456974892974</v>
      </c>
      <c r="AR11" s="515">
        <f t="shared" si="9"/>
        <v>0.71790271586963661</v>
      </c>
      <c r="AS11" s="95">
        <f t="shared" si="10"/>
        <v>1.8345942880110251</v>
      </c>
      <c r="AT11" s="85">
        <f t="shared" si="10"/>
        <v>2.0866995939529858</v>
      </c>
      <c r="AU11" s="515">
        <f t="shared" si="20"/>
        <v>2.2213633208222335E-2</v>
      </c>
      <c r="AV11" s="95">
        <f t="shared" si="21"/>
        <v>-1.7715028070252058E-2</v>
      </c>
      <c r="AW11" s="85">
        <f t="shared" si="22"/>
        <v>4.8594134327950275E-2</v>
      </c>
      <c r="AX11" s="515">
        <f t="shared" si="11"/>
        <v>2.9950373261236191E-2</v>
      </c>
      <c r="AY11" s="95">
        <f t="shared" si="11"/>
        <v>0.20749456576523576</v>
      </c>
      <c r="AZ11" s="85">
        <f t="shared" si="11"/>
        <v>6.5711172379491173E-2</v>
      </c>
      <c r="BA11" s="95">
        <f t="shared" si="23"/>
        <v>0.2463691131771229</v>
      </c>
      <c r="BB11" s="95">
        <f t="shared" si="23"/>
        <v>5.8536992370076979E-2</v>
      </c>
      <c r="BC11" s="85">
        <f t="shared" si="23"/>
        <v>3.7542853380430313E-2</v>
      </c>
    </row>
    <row r="12" spans="1:56" x14ac:dyDescent="0.35">
      <c r="A12" s="174"/>
      <c r="B12" s="76" t="s">
        <v>61</v>
      </c>
      <c r="C12" s="9">
        <v>1403.3942027399999</v>
      </c>
      <c r="D12" s="6">
        <v>1855.7557329299998</v>
      </c>
      <c r="E12" s="6">
        <v>1021.6674563700001</v>
      </c>
      <c r="F12" s="85">
        <f t="shared" si="0"/>
        <v>0.55053983573415588</v>
      </c>
      <c r="G12" s="9">
        <v>1314.2894446800001</v>
      </c>
      <c r="H12" s="6">
        <v>2002.2545896000001</v>
      </c>
      <c r="I12" s="6">
        <v>1159.9973882400002</v>
      </c>
      <c r="J12" s="85">
        <f t="shared" si="1"/>
        <v>0.57934560083677389</v>
      </c>
      <c r="K12" s="9">
        <v>1532.1398699999997</v>
      </c>
      <c r="L12" s="6">
        <v>1954.5183182299997</v>
      </c>
      <c r="M12" s="6">
        <v>892.97812770000019</v>
      </c>
      <c r="N12" s="85">
        <f t="shared" si="2"/>
        <v>0.45687887361868057</v>
      </c>
      <c r="O12" s="9">
        <v>1686.02879622</v>
      </c>
      <c r="P12" s="6">
        <v>1081.0173356699997</v>
      </c>
      <c r="Q12" s="6">
        <v>554.31464516999995</v>
      </c>
      <c r="R12" s="85">
        <f t="shared" si="3"/>
        <v>0.51277128208720479</v>
      </c>
      <c r="S12" s="9">
        <f>S23+S34</f>
        <v>336.40788100000003</v>
      </c>
      <c r="T12" s="6">
        <f t="shared" ref="T12:U12" si="25">T23+T34</f>
        <v>536.72746094999991</v>
      </c>
      <c r="U12" s="6">
        <f t="shared" si="25"/>
        <v>378.93482202000001</v>
      </c>
      <c r="V12" s="85">
        <f t="shared" si="4"/>
        <v>0.70600975278829747</v>
      </c>
      <c r="W12" s="9">
        <v>335.94154099999997</v>
      </c>
      <c r="X12" s="6">
        <v>411.97551207000004</v>
      </c>
      <c r="Y12" s="6">
        <v>331.09703650000006</v>
      </c>
      <c r="Z12" s="85">
        <f t="shared" si="5"/>
        <v>0.80368135192400059</v>
      </c>
      <c r="AA12" s="9">
        <v>332.71003999999999</v>
      </c>
      <c r="AB12" s="6">
        <v>394.26993512000001</v>
      </c>
      <c r="AC12" s="6">
        <v>292.42010080000006</v>
      </c>
      <c r="AD12" s="85">
        <f t="shared" si="6"/>
        <v>0.74167486473702104</v>
      </c>
      <c r="AE12" s="9">
        <v>303.34183999999999</v>
      </c>
      <c r="AF12" s="6">
        <v>359.61582566999999</v>
      </c>
      <c r="AG12" s="6">
        <v>308.32032573000009</v>
      </c>
      <c r="AH12" s="95">
        <f t="shared" si="7"/>
        <v>0.85736028206091519</v>
      </c>
      <c r="AI12" s="515">
        <f t="shared" si="13"/>
        <v>6.7796906093006606E-2</v>
      </c>
      <c r="AJ12" s="95">
        <f t="shared" si="14"/>
        <v>-7.3166947615421432E-2</v>
      </c>
      <c r="AK12" s="85">
        <f t="shared" si="15"/>
        <v>-0.11925020976114477</v>
      </c>
      <c r="AL12" s="515">
        <f t="shared" si="16"/>
        <v>-0.14218703499961768</v>
      </c>
      <c r="AM12" s="95">
        <f t="shared" si="17"/>
        <v>2.4423547697025465E-2</v>
      </c>
      <c r="AN12" s="85">
        <f t="shared" si="18"/>
        <v>0.29902105354780456</v>
      </c>
      <c r="AO12" s="515">
        <f t="shared" si="19"/>
        <v>-9.1273011804431953E-2</v>
      </c>
      <c r="AP12" s="95">
        <f t="shared" si="8"/>
        <v>0.80803605431416703</v>
      </c>
      <c r="AQ12" s="85">
        <f t="shared" si="8"/>
        <v>0.61095893006062874</v>
      </c>
      <c r="AR12" s="515">
        <f t="shared" si="9"/>
        <v>4.0118587923925597</v>
      </c>
      <c r="AS12" s="95">
        <f t="shared" si="10"/>
        <v>1.014089858112746</v>
      </c>
      <c r="AT12" s="85">
        <f t="shared" si="10"/>
        <v>0.46282319005441908</v>
      </c>
      <c r="AU12" s="515">
        <f t="shared" si="20"/>
        <v>1.3881581855340103E-3</v>
      </c>
      <c r="AV12" s="95">
        <f t="shared" si="21"/>
        <v>0.30281399069856096</v>
      </c>
      <c r="AW12" s="85">
        <f t="shared" si="22"/>
        <v>0.14448267500576056</v>
      </c>
      <c r="AX12" s="515">
        <f t="shared" si="11"/>
        <v>9.7126645171272275E-3</v>
      </c>
      <c r="AY12" s="95">
        <f t="shared" si="11"/>
        <v>4.4907245957293576E-2</v>
      </c>
      <c r="AZ12" s="85">
        <f t="shared" si="11"/>
        <v>0.1322649694538372</v>
      </c>
      <c r="BA12" s="95">
        <f t="shared" si="23"/>
        <v>9.6815526667867524E-2</v>
      </c>
      <c r="BB12" s="95">
        <f t="shared" si="23"/>
        <v>9.636425033696995E-2</v>
      </c>
      <c r="BC12" s="85">
        <f t="shared" si="23"/>
        <v>-5.1570472664601616E-2</v>
      </c>
    </row>
    <row r="13" spans="1:56" x14ac:dyDescent="0.35">
      <c r="A13" s="174"/>
      <c r="B13" s="76" t="s">
        <v>62</v>
      </c>
      <c r="C13" s="9">
        <v>8953.6034</v>
      </c>
      <c r="D13" s="6">
        <v>7567.8209771299998</v>
      </c>
      <c r="E13" s="6">
        <v>5535.3976804499998</v>
      </c>
      <c r="F13" s="85">
        <f t="shared" si="0"/>
        <v>0.73143877176508332</v>
      </c>
      <c r="G13" s="9">
        <v>9060.9388346899996</v>
      </c>
      <c r="H13" s="6">
        <v>11210.506907020001</v>
      </c>
      <c r="I13" s="6">
        <v>6495.0164271399999</v>
      </c>
      <c r="J13" s="85">
        <f t="shared" si="1"/>
        <v>0.57936866557504474</v>
      </c>
      <c r="K13" s="9">
        <v>6487.1984557599999</v>
      </c>
      <c r="L13" s="6">
        <v>6354.2591877799996</v>
      </c>
      <c r="M13" s="6">
        <v>5170.8780065500005</v>
      </c>
      <c r="N13" s="85">
        <f t="shared" si="2"/>
        <v>0.81376567334461547</v>
      </c>
      <c r="O13" s="9">
        <v>5026.8891034499993</v>
      </c>
      <c r="P13" s="6">
        <v>5564.3851108800009</v>
      </c>
      <c r="Q13" s="6">
        <v>4613.1462186099998</v>
      </c>
      <c r="R13" s="85">
        <f t="shared" si="3"/>
        <v>0.82904869571122053</v>
      </c>
      <c r="S13" s="9">
        <f>S24+S35</f>
        <v>1370.3105599999999</v>
      </c>
      <c r="T13" s="6">
        <f t="shared" ref="T13:U13" si="26">T24+T35</f>
        <v>1265.9623212299998</v>
      </c>
      <c r="U13" s="6">
        <f t="shared" si="26"/>
        <v>1187.82888961</v>
      </c>
      <c r="V13" s="85">
        <f t="shared" si="4"/>
        <v>0.93828139249508946</v>
      </c>
      <c r="W13" s="9">
        <v>1355.1052382222185</v>
      </c>
      <c r="X13" s="6">
        <v>1285.5245645622185</v>
      </c>
      <c r="Y13" s="6">
        <v>1150.9147107822189</v>
      </c>
      <c r="Z13" s="85">
        <f t="shared" si="5"/>
        <v>0.89528799566281281</v>
      </c>
      <c r="AA13" s="9">
        <v>1359.3947739181469</v>
      </c>
      <c r="AB13" s="6">
        <v>1238.3946535481468</v>
      </c>
      <c r="AC13" s="6">
        <v>1092.7655584181471</v>
      </c>
      <c r="AD13" s="85">
        <f t="shared" si="6"/>
        <v>0.88240493875457615</v>
      </c>
      <c r="AE13" s="9">
        <v>1240.5766690999999</v>
      </c>
      <c r="AF13" s="6">
        <v>1126.5723512899997</v>
      </c>
      <c r="AG13" s="6">
        <v>966.83192041999973</v>
      </c>
      <c r="AH13" s="95">
        <f t="shared" si="7"/>
        <v>0.85820668269810929</v>
      </c>
      <c r="AI13" s="515">
        <f t="shared" si="13"/>
        <v>-1.1845950695425024E-2</v>
      </c>
      <c r="AJ13" s="95">
        <f t="shared" si="14"/>
        <v>-0.32493498823045702</v>
      </c>
      <c r="AK13" s="85">
        <f t="shared" si="15"/>
        <v>-0.14774693142886419</v>
      </c>
      <c r="AL13" s="515">
        <f t="shared" si="16"/>
        <v>0.3967414279803278</v>
      </c>
      <c r="AM13" s="95">
        <f t="shared" si="17"/>
        <v>0.76425080811609736</v>
      </c>
      <c r="AN13" s="85">
        <f t="shared" si="18"/>
        <v>0.2560761284471807</v>
      </c>
      <c r="AO13" s="515">
        <f t="shared" si="19"/>
        <v>0.29049961561868892</v>
      </c>
      <c r="AP13" s="95">
        <f t="shared" si="8"/>
        <v>0.14195172712894435</v>
      </c>
      <c r="AQ13" s="85">
        <f t="shared" si="8"/>
        <v>0.12090052244388916</v>
      </c>
      <c r="AR13" s="515">
        <f t="shared" si="9"/>
        <v>2.6684305369798795</v>
      </c>
      <c r="AS13" s="95">
        <f t="shared" si="10"/>
        <v>3.3953797183107985</v>
      </c>
      <c r="AT13" s="85">
        <f t="shared" si="10"/>
        <v>2.8836790879237113</v>
      </c>
      <c r="AU13" s="515">
        <f t="shared" si="20"/>
        <v>1.1220768209655391E-2</v>
      </c>
      <c r="AV13" s="95">
        <f t="shared" si="21"/>
        <v>-1.5217323629191462E-2</v>
      </c>
      <c r="AW13" s="85">
        <f t="shared" si="22"/>
        <v>3.2073774435198966E-2</v>
      </c>
      <c r="AX13" s="515">
        <f t="shared" si="11"/>
        <v>-3.1554746113704661E-3</v>
      </c>
      <c r="AY13" s="95">
        <f t="shared" si="11"/>
        <v>3.8057262988853299E-2</v>
      </c>
      <c r="AZ13" s="85">
        <f t="shared" si="11"/>
        <v>5.3212834094301713E-2</v>
      </c>
      <c r="BA13" s="95">
        <f t="shared" si="23"/>
        <v>9.5776510857927002E-2</v>
      </c>
      <c r="BB13" s="95">
        <f t="shared" si="23"/>
        <v>9.925887328062262E-2</v>
      </c>
      <c r="BC13" s="85">
        <f t="shared" si="23"/>
        <v>0.13025391005237055</v>
      </c>
    </row>
    <row r="14" spans="1:56" x14ac:dyDescent="0.35">
      <c r="A14" s="174"/>
      <c r="B14" s="175" t="s">
        <v>63</v>
      </c>
      <c r="C14" s="176">
        <f>SUM(C8:C13)</f>
        <v>12116.705281030001</v>
      </c>
      <c r="D14" s="177">
        <f>SUM(D8:D13)</f>
        <v>11246.532694760001</v>
      </c>
      <c r="E14" s="177">
        <f>SUM(E8:E13)</f>
        <v>8253.2776615100011</v>
      </c>
      <c r="F14" s="178">
        <f t="shared" si="0"/>
        <v>0.7338508574607514</v>
      </c>
      <c r="G14" s="176">
        <f>SUM(G8:G13)</f>
        <v>12294.235249001886</v>
      </c>
      <c r="H14" s="177">
        <f>SUM(H8:H13)</f>
        <v>15248.289437163594</v>
      </c>
      <c r="I14" s="177">
        <f>SUM(I8:I13)</f>
        <v>9469.177691961886</v>
      </c>
      <c r="J14" s="178">
        <f t="shared" si="1"/>
        <v>0.62099934100695375</v>
      </c>
      <c r="K14" s="176">
        <f>SUM(K8:K13)</f>
        <v>9704.9787350699989</v>
      </c>
      <c r="L14" s="177">
        <f>SUM(L8:L13)</f>
        <v>10113.2392898</v>
      </c>
      <c r="M14" s="177">
        <f>SUM(M8:M13)</f>
        <v>7679.0438411175892</v>
      </c>
      <c r="N14" s="178">
        <f t="shared" si="2"/>
        <v>0.75930605625662506</v>
      </c>
      <c r="O14" s="176">
        <f>SUM(O8:O13)</f>
        <v>8332.7243231877474</v>
      </c>
      <c r="P14" s="177">
        <f>SUM(P8:P13)</f>
        <v>8668.7204568277484</v>
      </c>
      <c r="Q14" s="177">
        <f>SUM(Q8:Q13)</f>
        <v>7071.4403194877468</v>
      </c>
      <c r="R14" s="178">
        <f t="shared" si="3"/>
        <v>0.81574211035009958</v>
      </c>
      <c r="S14" s="176">
        <f>SUM(S8:S13)</f>
        <v>2956.6010916362584</v>
      </c>
      <c r="T14" s="177">
        <f>SUM(T8:T13)</f>
        <v>3116.1834700562581</v>
      </c>
      <c r="U14" s="177">
        <f>SUM(U8:U13)</f>
        <v>2775.6305855662586</v>
      </c>
      <c r="V14" s="178">
        <f t="shared" si="4"/>
        <v>0.89071475163050928</v>
      </c>
      <c r="W14" s="176">
        <f>SUM(W8:W13)</f>
        <v>2933.2553319164053</v>
      </c>
      <c r="X14" s="177">
        <f>SUM(X8:X13)</f>
        <v>3007.1750387464058</v>
      </c>
      <c r="Y14" s="177">
        <f>SUM(Y8:Y13)</f>
        <v>2666.820258626406</v>
      </c>
      <c r="Z14" s="178">
        <f t="shared" si="5"/>
        <v>0.88681909907649314</v>
      </c>
      <c r="AA14" s="176">
        <f>SUM(AA8:AA13)</f>
        <v>2916.4676748795391</v>
      </c>
      <c r="AB14" s="177">
        <f>SUM(AB8:AB13)</f>
        <v>2868.6951012395393</v>
      </c>
      <c r="AC14" s="177">
        <f>SUM(AC8:AC13)</f>
        <v>2503.5391764295391</v>
      </c>
      <c r="AD14" s="178">
        <f t="shared" si="6"/>
        <v>0.87271009573230029</v>
      </c>
      <c r="AE14" s="176">
        <f>SUM(AE8:AE13)</f>
        <v>2645.0844391000001</v>
      </c>
      <c r="AF14" s="177">
        <f>SUM(AF8:AF13)</f>
        <v>2656.3188184599994</v>
      </c>
      <c r="AG14" s="177">
        <f>SUM(AG8:AG13)</f>
        <v>2352.6742412899998</v>
      </c>
      <c r="AH14" s="180">
        <f t="shared" si="7"/>
        <v>0.88568970898378929</v>
      </c>
      <c r="AI14" s="179">
        <f t="shared" si="13"/>
        <v>-1.4440098499522163E-2</v>
      </c>
      <c r="AJ14" s="180">
        <f t="shared" si="14"/>
        <v>-0.26243971554280643</v>
      </c>
      <c r="AK14" s="178">
        <f t="shared" si="15"/>
        <v>-0.12840608445694579</v>
      </c>
      <c r="AL14" s="179">
        <f t="shared" si="16"/>
        <v>0.26679672203457033</v>
      </c>
      <c r="AM14" s="180">
        <f t="shared" si="17"/>
        <v>0.5077552305662042</v>
      </c>
      <c r="AN14" s="178">
        <f t="shared" si="18"/>
        <v>0.23311936848947135</v>
      </c>
      <c r="AO14" s="179">
        <f t="shared" si="19"/>
        <v>0.16468256462818937</v>
      </c>
      <c r="AP14" s="180">
        <f t="shared" si="8"/>
        <v>0.16663576131751998</v>
      </c>
      <c r="AQ14" s="178">
        <f t="shared" si="8"/>
        <v>8.5923587583053657E-2</v>
      </c>
      <c r="AR14" s="179">
        <f t="shared" si="9"/>
        <v>1.8183458183654411</v>
      </c>
      <c r="AS14" s="180">
        <f t="shared" si="10"/>
        <v>1.7818389193468278</v>
      </c>
      <c r="AT14" s="178">
        <f t="shared" si="10"/>
        <v>1.5476878501989475</v>
      </c>
      <c r="AU14" s="179">
        <f t="shared" si="20"/>
        <v>7.9589933633906988E-3</v>
      </c>
      <c r="AV14" s="180">
        <f t="shared" si="21"/>
        <v>3.6249446708394605E-2</v>
      </c>
      <c r="AW14" s="178">
        <f t="shared" si="22"/>
        <v>4.0801522557765951E-2</v>
      </c>
      <c r="AX14" s="179">
        <f t="shared" si="11"/>
        <v>5.7561608453485132E-3</v>
      </c>
      <c r="AY14" s="180">
        <f t="shared" si="11"/>
        <v>4.8272797428709116E-2</v>
      </c>
      <c r="AZ14" s="178">
        <f t="shared" si="11"/>
        <v>6.5220102698665475E-2</v>
      </c>
      <c r="BA14" s="180">
        <f t="shared" si="23"/>
        <v>0.1025990821948498</v>
      </c>
      <c r="BB14" s="180">
        <f t="shared" si="23"/>
        <v>7.9951352715509141E-2</v>
      </c>
      <c r="BC14" s="178">
        <f t="shared" si="23"/>
        <v>6.4124872237653355E-2</v>
      </c>
    </row>
    <row r="15" spans="1:56" x14ac:dyDescent="0.35">
      <c r="A15" s="174"/>
      <c r="B15" s="76" t="s">
        <v>64</v>
      </c>
      <c r="C15" s="9">
        <v>7375.2523800099998</v>
      </c>
      <c r="D15" s="6">
        <v>9584.23913541</v>
      </c>
      <c r="E15" s="6">
        <v>6131.8221429100004</v>
      </c>
      <c r="F15" s="85">
        <f>'1.3bis'!E100/D15</f>
        <v>0.20437446351928981</v>
      </c>
      <c r="G15" s="9">
        <v>7385.2401600000003</v>
      </c>
      <c r="H15" s="6">
        <v>7032.8890147099992</v>
      </c>
      <c r="I15" s="6">
        <v>3012.5812786800007</v>
      </c>
      <c r="J15" s="85">
        <f>'1.3bis'!I100/H15</f>
        <v>0</v>
      </c>
      <c r="K15" s="9">
        <v>4500.2049500000003</v>
      </c>
      <c r="L15" s="6">
        <v>6049.5516973500007</v>
      </c>
      <c r="M15" s="6">
        <v>1958.7737315400007</v>
      </c>
      <c r="N15" s="85">
        <f>'1.3bis'!I100/L15</f>
        <v>0</v>
      </c>
      <c r="O15" s="9">
        <v>4509.1986200000001</v>
      </c>
      <c r="P15" s="6">
        <v>4645.4276</v>
      </c>
      <c r="Q15" s="6">
        <v>1221.8795362299998</v>
      </c>
      <c r="R15" s="85">
        <f t="shared" si="3"/>
        <v>0.26302843170561946</v>
      </c>
      <c r="S15" s="9">
        <v>4442.2447199999997</v>
      </c>
      <c r="T15" s="6">
        <v>4314.9650199999996</v>
      </c>
      <c r="U15" s="6">
        <v>1043.2893592400001</v>
      </c>
      <c r="V15" s="85">
        <f t="shared" si="4"/>
        <v>0.24178396682344372</v>
      </c>
      <c r="W15" s="9">
        <v>4442.2447199999997</v>
      </c>
      <c r="X15" s="6">
        <v>4393.2447199999997</v>
      </c>
      <c r="Y15" s="6">
        <v>1074.58646634</v>
      </c>
      <c r="Z15" s="85">
        <f t="shared" si="5"/>
        <v>0.24459972863519427</v>
      </c>
      <c r="AA15" s="9">
        <v>4442.2355600000001</v>
      </c>
      <c r="AB15" s="6">
        <v>4435.2900920000002</v>
      </c>
      <c r="AC15" s="6">
        <v>841.1107112799998</v>
      </c>
      <c r="AD15" s="85">
        <f t="shared" si="6"/>
        <v>0.18964051816974134</v>
      </c>
      <c r="AE15" s="9">
        <v>4106.5275600000004</v>
      </c>
      <c r="AF15" s="6">
        <v>4106.5275600000004</v>
      </c>
      <c r="AG15" s="6">
        <v>705.16833210999994</v>
      </c>
      <c r="AH15" s="95">
        <f t="shared" si="7"/>
        <v>0.17171888458237936</v>
      </c>
      <c r="AI15" s="515">
        <f t="shared" si="13"/>
        <v>-1.352397454059299E-3</v>
      </c>
      <c r="AJ15" s="95">
        <f t="shared" si="14"/>
        <v>0.36277411962048511</v>
      </c>
      <c r="AK15" s="85">
        <f t="shared" si="15"/>
        <v>1.0354047163158144</v>
      </c>
      <c r="AL15" s="515">
        <f t="shared" si="16"/>
        <v>0.64108973747962295</v>
      </c>
      <c r="AM15" s="95">
        <f t="shared" si="17"/>
        <v>0.16254713845833374</v>
      </c>
      <c r="AN15" s="85">
        <f t="shared" si="18"/>
        <v>0.53799350592244755</v>
      </c>
      <c r="AO15" s="515">
        <f t="shared" si="19"/>
        <v>-1.9945162672829518E-3</v>
      </c>
      <c r="AP15" s="95">
        <f t="shared" si="8"/>
        <v>0.3022593867031747</v>
      </c>
      <c r="AQ15" s="85">
        <f t="shared" si="8"/>
        <v>0.60308252447178401</v>
      </c>
      <c r="AR15" s="515">
        <f t="shared" si="9"/>
        <v>1.5072087248718804E-2</v>
      </c>
      <c r="AS15" s="95">
        <f t="shared" si="10"/>
        <v>7.6585228030423377E-2</v>
      </c>
      <c r="AT15" s="85">
        <f t="shared" si="10"/>
        <v>0.17117990843891709</v>
      </c>
      <c r="AU15" s="515">
        <f t="shared" si="20"/>
        <v>0</v>
      </c>
      <c r="AV15" s="95">
        <f t="shared" si="21"/>
        <v>-1.7818197024999795E-2</v>
      </c>
      <c r="AW15" s="85">
        <f t="shared" si="22"/>
        <v>-2.9124791796975337E-2</v>
      </c>
      <c r="AX15" s="515">
        <f t="shared" si="11"/>
        <v>2.0620248241879797E-6</v>
      </c>
      <c r="AY15" s="95">
        <f t="shared" si="11"/>
        <v>-9.4797343866725586E-3</v>
      </c>
      <c r="AZ15" s="85">
        <f t="shared" si="11"/>
        <v>0.27758028988205069</v>
      </c>
      <c r="BA15" s="95">
        <f t="shared" si="23"/>
        <v>8.1749847065436379E-2</v>
      </c>
      <c r="BB15" s="95">
        <f t="shared" si="23"/>
        <v>8.0058523216145108E-2</v>
      </c>
      <c r="BC15" s="85">
        <f t="shared" si="23"/>
        <v>0.19278003985691472</v>
      </c>
    </row>
    <row r="16" spans="1:56" x14ac:dyDescent="0.35">
      <c r="B16" s="76" t="s">
        <v>65</v>
      </c>
      <c r="C16" s="9">
        <v>0</v>
      </c>
      <c r="D16" s="6">
        <v>0</v>
      </c>
      <c r="E16" s="6">
        <v>0</v>
      </c>
      <c r="F16" s="6">
        <v>0</v>
      </c>
      <c r="G16" s="9">
        <v>0</v>
      </c>
      <c r="H16" s="6">
        <v>0</v>
      </c>
      <c r="I16" s="6">
        <v>0</v>
      </c>
      <c r="J16" s="6">
        <v>0</v>
      </c>
      <c r="K16" s="9">
        <v>0</v>
      </c>
      <c r="L16" s="6">
        <v>0</v>
      </c>
      <c r="M16" s="6">
        <v>0</v>
      </c>
      <c r="N16" s="6">
        <v>0</v>
      </c>
      <c r="O16" s="9">
        <v>0.62</v>
      </c>
      <c r="P16" s="6">
        <v>0.62</v>
      </c>
      <c r="Q16" s="6">
        <v>0.26134246</v>
      </c>
      <c r="R16" s="85">
        <f t="shared" si="3"/>
        <v>0.42152009677419355</v>
      </c>
      <c r="S16" s="9">
        <v>11.87696</v>
      </c>
      <c r="T16" s="6">
        <v>23.07696</v>
      </c>
      <c r="U16" s="6">
        <v>12.01961683</v>
      </c>
      <c r="V16" s="85">
        <f t="shared" si="4"/>
        <v>0.52084922927456656</v>
      </c>
      <c r="W16" s="9">
        <v>11.87696</v>
      </c>
      <c r="X16" s="6">
        <v>12.16973672</v>
      </c>
      <c r="Y16" s="6">
        <v>1.1291168200000001</v>
      </c>
      <c r="Z16" s="85">
        <f t="shared" si="5"/>
        <v>9.2780710542766792E-2</v>
      </c>
      <c r="AA16" s="9">
        <v>11.87696</v>
      </c>
      <c r="AB16" s="6">
        <v>12.659247580000001</v>
      </c>
      <c r="AC16" s="6">
        <v>1.79416295</v>
      </c>
      <c r="AD16" s="85">
        <f t="shared" si="6"/>
        <v>0.14172745565341097</v>
      </c>
      <c r="AE16" s="9">
        <v>11.15696</v>
      </c>
      <c r="AF16" s="6">
        <v>16.507327750000002</v>
      </c>
      <c r="AG16" s="6">
        <v>15.30842298</v>
      </c>
      <c r="AH16" s="95">
        <f t="shared" si="7"/>
        <v>0.9273713596678298</v>
      </c>
      <c r="AI16" s="9">
        <v>0</v>
      </c>
      <c r="AJ16" s="6">
        <v>0</v>
      </c>
      <c r="AK16" s="12">
        <v>0</v>
      </c>
      <c r="AL16" s="9">
        <v>0</v>
      </c>
      <c r="AM16" s="6">
        <v>0</v>
      </c>
      <c r="AN16" s="12">
        <v>0</v>
      </c>
      <c r="AO16" s="515">
        <f t="shared" si="19"/>
        <v>-1</v>
      </c>
      <c r="AP16" s="95">
        <f t="shared" si="8"/>
        <v>-1</v>
      </c>
      <c r="AQ16" s="85">
        <f t="shared" si="8"/>
        <v>-1</v>
      </c>
      <c r="AR16" s="515">
        <f t="shared" si="9"/>
        <v>-0.9477980897468713</v>
      </c>
      <c r="AS16" s="95">
        <f t="shared" si="10"/>
        <v>-0.97313337631993113</v>
      </c>
      <c r="AT16" s="85">
        <f t="shared" si="10"/>
        <v>-0.97825700571854257</v>
      </c>
      <c r="AU16" s="515">
        <f t="shared" si="20"/>
        <v>0</v>
      </c>
      <c r="AV16" s="95">
        <f t="shared" si="21"/>
        <v>0.89625794961322713</v>
      </c>
      <c r="AW16" s="85">
        <f t="shared" si="22"/>
        <v>9.6451490378116933</v>
      </c>
      <c r="AX16" s="515">
        <f t="shared" si="11"/>
        <v>0</v>
      </c>
      <c r="AY16" s="95">
        <f t="shared" si="11"/>
        <v>-3.8668242871982846E-2</v>
      </c>
      <c r="AZ16" s="85">
        <f t="shared" si="11"/>
        <v>-0.37067208973410132</v>
      </c>
      <c r="BA16" s="95">
        <f t="shared" si="23"/>
        <v>6.4533708106867885E-2</v>
      </c>
      <c r="BB16" s="95">
        <f t="shared" si="23"/>
        <v>-0.23311345290275712</v>
      </c>
      <c r="BC16" s="85">
        <f t="shared" si="23"/>
        <v>-0.8827989694076247</v>
      </c>
    </row>
    <row r="17" spans="1:55" ht="15" thickBot="1" x14ac:dyDescent="0.4">
      <c r="B17" s="175" t="s">
        <v>66</v>
      </c>
      <c r="C17" s="181">
        <f>SUM(C15:C16)</f>
        <v>7375.2523800099998</v>
      </c>
      <c r="D17" s="182">
        <f>SUM(D15:D16)</f>
        <v>9584.23913541</v>
      </c>
      <c r="E17" s="182">
        <f>SUM(E15:E16)</f>
        <v>6131.8221429100004</v>
      </c>
      <c r="F17" s="183">
        <f t="shared" ref="F17:F26" si="27">E17/D17</f>
        <v>0.63978183935909172</v>
      </c>
      <c r="G17" s="181">
        <f>SUM(G15:G16)</f>
        <v>7385.2401600000003</v>
      </c>
      <c r="H17" s="182">
        <f>SUM(H15:H16)</f>
        <v>7032.8890147099992</v>
      </c>
      <c r="I17" s="182">
        <f>SUM(I15:I16)</f>
        <v>3012.5812786800007</v>
      </c>
      <c r="J17" s="183">
        <f t="shared" ref="J17:J26" si="28">I17/H17</f>
        <v>0.42835615241174457</v>
      </c>
      <c r="K17" s="181">
        <f>SUM(K15:K16)</f>
        <v>4500.2049500000003</v>
      </c>
      <c r="L17" s="182">
        <f>SUM(L15:L16)</f>
        <v>6049.5516973500007</v>
      </c>
      <c r="M17" s="182">
        <v>1958.7737315400007</v>
      </c>
      <c r="N17" s="183">
        <f t="shared" ref="N17:N26" si="29">M17/L17</f>
        <v>0.32378824573034715</v>
      </c>
      <c r="O17" s="181">
        <f>SUM(O15:O16)</f>
        <v>4509.81862</v>
      </c>
      <c r="P17" s="182">
        <f>SUM(P15:P16)</f>
        <v>4646.0475999999999</v>
      </c>
      <c r="Q17" s="182">
        <f>SUM(Q15:Q16)</f>
        <v>1222.1408786899997</v>
      </c>
      <c r="R17" s="183">
        <f t="shared" si="3"/>
        <v>0.26304958190484312</v>
      </c>
      <c r="S17" s="181">
        <f>SUM(S15:S16)</f>
        <v>4454.1216799999993</v>
      </c>
      <c r="T17" s="182">
        <f>SUM(T15:T16)</f>
        <v>4338.04198</v>
      </c>
      <c r="U17" s="182">
        <f>SUM(U15:U16)</f>
        <v>1055.30897607</v>
      </c>
      <c r="V17" s="183">
        <f t="shared" si="4"/>
        <v>0.24326850245695408</v>
      </c>
      <c r="W17" s="181">
        <f>SUM(W15:W16)</f>
        <v>4454.1216799999993</v>
      </c>
      <c r="X17" s="182">
        <f>SUM(X15:X16)</f>
        <v>4405.4144567200001</v>
      </c>
      <c r="Y17" s="182">
        <f>SUM(Y15:Y16)</f>
        <v>1075.7155831600001</v>
      </c>
      <c r="Z17" s="183">
        <f t="shared" si="5"/>
        <v>0.2441803362040337</v>
      </c>
      <c r="AA17" s="181">
        <f>SUM(AA15:AA16)</f>
        <v>4454.1125199999997</v>
      </c>
      <c r="AB17" s="182">
        <f>SUM(AB15:AB16)</f>
        <v>4447.94933958</v>
      </c>
      <c r="AC17" s="182">
        <f>SUM(AC15:AC16)</f>
        <v>842.90487422999979</v>
      </c>
      <c r="AD17" s="183">
        <f t="shared" si="6"/>
        <v>0.18950415345998331</v>
      </c>
      <c r="AE17" s="181">
        <f>SUM(AE15:AE16)</f>
        <v>4117.6845200000007</v>
      </c>
      <c r="AF17" s="182">
        <f>SUM(AF15:AF16)</f>
        <v>4123.0348877500001</v>
      </c>
      <c r="AG17" s="182">
        <f>SUM(AG15:AG16)</f>
        <v>720.47675508999998</v>
      </c>
      <c r="AH17" s="184">
        <f t="shared" si="7"/>
        <v>0.17474427811188728</v>
      </c>
      <c r="AI17" s="776">
        <f t="shared" si="13"/>
        <v>-1.352397454059299E-3</v>
      </c>
      <c r="AJ17" s="184">
        <f t="shared" si="14"/>
        <v>0.36277411962048511</v>
      </c>
      <c r="AK17" s="183">
        <f t="shared" si="15"/>
        <v>1.0354047163158144</v>
      </c>
      <c r="AL17" s="776">
        <f t="shared" si="16"/>
        <v>0.64108973747962295</v>
      </c>
      <c r="AM17" s="184">
        <f t="shared" si="17"/>
        <v>0.16254713845833374</v>
      </c>
      <c r="AN17" s="183">
        <f t="shared" si="18"/>
        <v>0.53799350592244755</v>
      </c>
      <c r="AO17" s="776">
        <f t="shared" si="19"/>
        <v>-2.1317198783483956E-3</v>
      </c>
      <c r="AP17" s="184">
        <f t="shared" si="8"/>
        <v>0.30208560440706655</v>
      </c>
      <c r="AQ17" s="183">
        <f t="shared" si="8"/>
        <v>0.60273972149560218</v>
      </c>
      <c r="AR17" s="776">
        <f>('1.2bis'!I11-S17)/S17</f>
        <v>7.9021056290497944E-3</v>
      </c>
      <c r="AS17" s="184">
        <f t="shared" si="10"/>
        <v>7.1001069473283412E-2</v>
      </c>
      <c r="AT17" s="183">
        <f t="shared" si="10"/>
        <v>0.15808820582696678</v>
      </c>
      <c r="AU17" s="776">
        <f t="shared" si="20"/>
        <v>0</v>
      </c>
      <c r="AV17" s="184">
        <f t="shared" si="21"/>
        <v>-1.5293107466252225E-2</v>
      </c>
      <c r="AW17" s="183">
        <f t="shared" si="22"/>
        <v>-1.8970262594926856E-2</v>
      </c>
      <c r="AX17" s="776">
        <f t="shared" si="11"/>
        <v>2.0565264030668431E-6</v>
      </c>
      <c r="AY17" s="184">
        <f t="shared" si="11"/>
        <v>-9.5628074001437042E-3</v>
      </c>
      <c r="AZ17" s="183">
        <f t="shared" si="11"/>
        <v>0.2762004539867855</v>
      </c>
      <c r="BA17" s="184">
        <f t="shared" si="23"/>
        <v>8.1703199544776908E-2</v>
      </c>
      <c r="BB17" s="184">
        <f t="shared" si="23"/>
        <v>7.880468166673954E-2</v>
      </c>
      <c r="BC17" s="183">
        <f t="shared" si="23"/>
        <v>0.16992653583210526</v>
      </c>
    </row>
    <row r="18" spans="1:55" x14ac:dyDescent="0.35">
      <c r="B18" s="86" t="s">
        <v>177</v>
      </c>
      <c r="C18" s="160">
        <f>C25+C28</f>
        <v>17796.951220020001</v>
      </c>
      <c r="D18" s="161">
        <f>D25+D28</f>
        <v>19930.142703730002</v>
      </c>
      <c r="E18" s="161">
        <f>E25+E28</f>
        <v>13605.605379429999</v>
      </c>
      <c r="F18" s="171">
        <f t="shared" si="27"/>
        <v>0.68266472456735883</v>
      </c>
      <c r="G18" s="160">
        <f>G25+G28</f>
        <v>17766.98503</v>
      </c>
      <c r="H18" s="161">
        <f>H25+H28</f>
        <v>20479.310647990002</v>
      </c>
      <c r="I18" s="161">
        <f>I25+I28</f>
        <v>11253.55061505</v>
      </c>
      <c r="J18" s="171">
        <f t="shared" si="28"/>
        <v>0.54950827244541611</v>
      </c>
      <c r="K18" s="160">
        <f>K25+K28</f>
        <v>13298.386879999998</v>
      </c>
      <c r="L18" s="161">
        <f>L25+L28</f>
        <v>15210.69829547</v>
      </c>
      <c r="M18" s="161">
        <f>M25+M28</f>
        <v>8943.2950343800003</v>
      </c>
      <c r="N18" s="171">
        <f t="shared" si="29"/>
        <v>0.58796084575837415</v>
      </c>
      <c r="O18" s="160">
        <f>O25+O28</f>
        <v>12345.186740000001</v>
      </c>
      <c r="P18" s="161">
        <f>P25+P28</f>
        <v>12759.09074245</v>
      </c>
      <c r="Q18" s="161">
        <f>Q25+Q28</f>
        <v>7776.9177655600006</v>
      </c>
      <c r="R18" s="171">
        <f t="shared" si="3"/>
        <v>0.60951974733480707</v>
      </c>
      <c r="S18" s="160">
        <f>S25+S28</f>
        <v>7069.6512499999999</v>
      </c>
      <c r="T18" s="161">
        <f>T25+T28</f>
        <v>7066.8466988199998</v>
      </c>
      <c r="U18" s="161">
        <f>U25+U28</f>
        <v>3693.3898927899995</v>
      </c>
      <c r="V18" s="171">
        <f t="shared" si="4"/>
        <v>0.5226361983211989</v>
      </c>
      <c r="W18" s="160">
        <f>W25+W28</f>
        <v>7069.6512499999999</v>
      </c>
      <c r="X18" s="161">
        <f>X25+X28</f>
        <v>7070.3351673300003</v>
      </c>
      <c r="Y18" s="161">
        <f>Y25+Y28</f>
        <v>3630.5541732900001</v>
      </c>
      <c r="Z18" s="171">
        <f t="shared" si="5"/>
        <v>0.51349109870572385</v>
      </c>
      <c r="AA18" s="160">
        <f>AA25+AA28</f>
        <v>7061.95172</v>
      </c>
      <c r="AB18" s="161">
        <f>AB25+AB28</f>
        <v>7002.5264737499992</v>
      </c>
      <c r="AC18" s="161">
        <f>AC25+AC28</f>
        <v>3277.8707972799994</v>
      </c>
      <c r="AD18" s="171">
        <f t="shared" si="6"/>
        <v>0.46809830845589523</v>
      </c>
      <c r="AE18" s="160">
        <f>AE25+AE28</f>
        <v>6513.7775899999997</v>
      </c>
      <c r="AF18" s="161">
        <f>AF25+AF28</f>
        <v>6525.0166824999997</v>
      </c>
      <c r="AG18" s="161">
        <f>AG25+AG28</f>
        <v>3040.11665399</v>
      </c>
      <c r="AH18" s="173">
        <f t="shared" si="7"/>
        <v>0.46591706993539939</v>
      </c>
      <c r="AI18" s="172">
        <f t="shared" si="13"/>
        <v>1.6866221235286758E-3</v>
      </c>
      <c r="AJ18" s="173">
        <f t="shared" si="14"/>
        <v>-2.6815743639979375E-2</v>
      </c>
      <c r="AK18" s="171">
        <f t="shared" si="15"/>
        <v>0.20900557031613332</v>
      </c>
      <c r="AL18" s="172">
        <f t="shared" si="16"/>
        <v>0.33602557891592955</v>
      </c>
      <c r="AM18" s="173">
        <f t="shared" si="17"/>
        <v>0.34637544247978957</v>
      </c>
      <c r="AN18" s="171">
        <f t="shared" si="18"/>
        <v>0.25832263967462415</v>
      </c>
      <c r="AO18" s="172">
        <f t="shared" si="19"/>
        <v>7.7212290107488243E-2</v>
      </c>
      <c r="AP18" s="173">
        <f t="shared" si="8"/>
        <v>0.19214594538961968</v>
      </c>
      <c r="AQ18" s="171">
        <f t="shared" si="8"/>
        <v>0.14997937537481615</v>
      </c>
      <c r="AR18" s="172">
        <f t="shared" ref="AR18:AR28" si="30">(O18-S18)/S18</f>
        <v>0.74622287626988693</v>
      </c>
      <c r="AS18" s="173">
        <f t="shared" si="10"/>
        <v>0.8054857118353046</v>
      </c>
      <c r="AT18" s="171">
        <f t="shared" si="10"/>
        <v>1.1056314094381436</v>
      </c>
      <c r="AU18" s="172">
        <f t="shared" si="20"/>
        <v>0</v>
      </c>
      <c r="AV18" s="173">
        <f t="shared" si="21"/>
        <v>-4.9339506932001564E-4</v>
      </c>
      <c r="AW18" s="171">
        <f t="shared" si="22"/>
        <v>1.7307473322470169E-2</v>
      </c>
      <c r="AX18" s="172">
        <f t="shared" si="11"/>
        <v>1.0902835795654332E-3</v>
      </c>
      <c r="AY18" s="173">
        <f t="shared" si="11"/>
        <v>9.6834612242012869E-3</v>
      </c>
      <c r="AZ18" s="171">
        <f t="shared" si="11"/>
        <v>0.10759526467689329</v>
      </c>
      <c r="BA18" s="173">
        <f t="shared" si="23"/>
        <v>8.415610180512785E-2</v>
      </c>
      <c r="BB18" s="173">
        <f t="shared" si="23"/>
        <v>7.3181390099840496E-2</v>
      </c>
      <c r="BC18" s="171">
        <f t="shared" si="23"/>
        <v>7.8205598781204325E-2</v>
      </c>
    </row>
    <row r="19" spans="1:55" x14ac:dyDescent="0.35">
      <c r="A19" s="174"/>
      <c r="B19" s="76" t="s">
        <v>57</v>
      </c>
      <c r="C19" s="9">
        <v>808.10140002000003</v>
      </c>
      <c r="D19" s="6">
        <v>799.44615671999998</v>
      </c>
      <c r="E19" s="6">
        <v>763.86212155999999</v>
      </c>
      <c r="F19" s="85">
        <f t="shared" si="27"/>
        <v>0.95548914099981963</v>
      </c>
      <c r="G19" s="9">
        <v>790.09618</v>
      </c>
      <c r="H19" s="6">
        <v>794.67879938999999</v>
      </c>
      <c r="I19" s="6">
        <v>684.0875665599998</v>
      </c>
      <c r="J19" s="85">
        <f t="shared" si="28"/>
        <v>0.86083530488684146</v>
      </c>
      <c r="K19" s="9">
        <v>753.90935999999999</v>
      </c>
      <c r="L19" s="6">
        <v>754.60734871999978</v>
      </c>
      <c r="M19" s="6">
        <v>653.66877840000006</v>
      </c>
      <c r="N19" s="85">
        <f t="shared" si="29"/>
        <v>0.86623696351325441</v>
      </c>
      <c r="O19" s="9">
        <v>673.38955999999996</v>
      </c>
      <c r="P19" s="6">
        <v>680.60122945000001</v>
      </c>
      <c r="Q19" s="6">
        <v>638.91381499000022</v>
      </c>
      <c r="R19" s="85">
        <f t="shared" si="3"/>
        <v>0.93874913435920804</v>
      </c>
      <c r="S19" s="9">
        <v>625.80871000000002</v>
      </c>
      <c r="T19" s="6">
        <v>636.09274068000002</v>
      </c>
      <c r="U19" s="6">
        <v>609.90263200999982</v>
      </c>
      <c r="V19" s="85">
        <f t="shared" si="4"/>
        <v>0.95882658770480189</v>
      </c>
      <c r="W19" s="9">
        <v>625.80871000000002</v>
      </c>
      <c r="X19" s="6">
        <v>640.29504083999996</v>
      </c>
      <c r="Y19" s="6">
        <v>593.61041783999997</v>
      </c>
      <c r="Z19" s="85">
        <f t="shared" si="5"/>
        <v>0.92708888868051409</v>
      </c>
      <c r="AA19" s="9">
        <v>621.00834999999995</v>
      </c>
      <c r="AB19" s="6">
        <v>623.78990369000007</v>
      </c>
      <c r="AC19" s="6">
        <v>566.36706991999995</v>
      </c>
      <c r="AD19" s="85">
        <f>AC19/AB19</f>
        <v>0.9079452337552788</v>
      </c>
      <c r="AE19" s="9">
        <v>584.75833</v>
      </c>
      <c r="AF19" s="6">
        <v>584.67938862999995</v>
      </c>
      <c r="AG19" s="6">
        <v>545.94739826999989</v>
      </c>
      <c r="AH19" s="95">
        <f>AG19/AF19</f>
        <v>0.93375516374751044</v>
      </c>
      <c r="AI19" s="515">
        <f t="shared" si="13"/>
        <v>2.2788643301629462E-2</v>
      </c>
      <c r="AJ19" s="95">
        <f t="shared" si="14"/>
        <v>5.9990996785864083E-3</v>
      </c>
      <c r="AK19" s="85">
        <f t="shared" si="15"/>
        <v>0.11661453723118259</v>
      </c>
      <c r="AL19" s="515">
        <f t="shared" si="16"/>
        <v>4.7998900026921025E-2</v>
      </c>
      <c r="AM19" s="95">
        <f t="shared" si="17"/>
        <v>5.3102385946772558E-2</v>
      </c>
      <c r="AN19" s="85">
        <f t="shared" si="18"/>
        <v>4.6535476628479171E-2</v>
      </c>
      <c r="AO19" s="515">
        <f t="shared" si="19"/>
        <v>0.11957387637551144</v>
      </c>
      <c r="AP19" s="95">
        <f t="shared" si="8"/>
        <v>0.10873638786959698</v>
      </c>
      <c r="AQ19" s="85">
        <f t="shared" si="8"/>
        <v>2.3093824337216403E-2</v>
      </c>
      <c r="AR19" s="515">
        <f t="shared" si="30"/>
        <v>7.6030980776857424E-2</v>
      </c>
      <c r="AS19" s="95">
        <f t="shared" si="10"/>
        <v>6.9971697401261385E-2</v>
      </c>
      <c r="AT19" s="85">
        <f t="shared" si="10"/>
        <v>4.7566908974291389E-2</v>
      </c>
      <c r="AU19" s="515">
        <f t="shared" si="20"/>
        <v>0</v>
      </c>
      <c r="AV19" s="95">
        <f t="shared" si="21"/>
        <v>-6.5630684168457073E-3</v>
      </c>
      <c r="AW19" s="85">
        <f t="shared" si="22"/>
        <v>2.7445970758537476E-2</v>
      </c>
      <c r="AX19" s="515">
        <f>(W19-AA19)/AA19</f>
        <v>7.7299443719236133E-3</v>
      </c>
      <c r="AY19" s="95">
        <f>(X19-AB19)/AB19</f>
        <v>2.6459449010579544E-2</v>
      </c>
      <c r="AZ19" s="85">
        <f>(Y19-AC19)/AC19</f>
        <v>4.8101927825443973E-2</v>
      </c>
      <c r="BA19" s="95">
        <f>(AA19-AE19)/AE19</f>
        <v>6.1991455512912401E-2</v>
      </c>
      <c r="BB19" s="95">
        <f>(AB19-AF19)/AF19</f>
        <v>6.6892241834695929E-2</v>
      </c>
      <c r="BC19" s="85">
        <f>(AC19-AG19)/AG19</f>
        <v>3.7402269366437105E-2</v>
      </c>
    </row>
    <row r="20" spans="1:55" x14ac:dyDescent="0.35">
      <c r="A20" s="174"/>
      <c r="B20" s="76" t="s">
        <v>58</v>
      </c>
      <c r="C20" s="9">
        <v>426.45948999000001</v>
      </c>
      <c r="D20" s="6">
        <v>467.78580812000001</v>
      </c>
      <c r="E20" s="6">
        <v>411.90984730000002</v>
      </c>
      <c r="F20" s="85">
        <f t="shared" si="27"/>
        <v>0.88055225308232044</v>
      </c>
      <c r="G20" s="9">
        <v>414.97482000000002</v>
      </c>
      <c r="H20" s="6">
        <v>452.29695749000007</v>
      </c>
      <c r="I20" s="6">
        <v>412.79936864999985</v>
      </c>
      <c r="J20" s="85">
        <f t="shared" si="28"/>
        <v>0.91267332626071562</v>
      </c>
      <c r="K20" s="9">
        <v>363.38580000000002</v>
      </c>
      <c r="L20" s="6">
        <v>374.04916080999999</v>
      </c>
      <c r="M20" s="6">
        <v>346.12819993999977</v>
      </c>
      <c r="N20" s="85">
        <f t="shared" si="29"/>
        <v>0.92535483622115977</v>
      </c>
      <c r="O20" s="9">
        <v>335.72232000000002</v>
      </c>
      <c r="P20" s="6">
        <v>364.96744929000005</v>
      </c>
      <c r="Q20" s="6">
        <v>305.03942351000001</v>
      </c>
      <c r="R20" s="85">
        <f t="shared" si="3"/>
        <v>0.8357989845489433</v>
      </c>
      <c r="S20" s="9">
        <v>268.39120000000003</v>
      </c>
      <c r="T20" s="6">
        <v>331.22669339999999</v>
      </c>
      <c r="U20" s="6">
        <v>285.92027318000021</v>
      </c>
      <c r="V20" s="85">
        <f t="shared" si="4"/>
        <v>0.86321627718184446</v>
      </c>
      <c r="W20" s="9">
        <v>268.39120000000003</v>
      </c>
      <c r="X20" s="6">
        <v>317.28196064000002</v>
      </c>
      <c r="Y20" s="6">
        <v>292.80020033999989</v>
      </c>
      <c r="Z20" s="85">
        <f t="shared" si="5"/>
        <v>0.92283910421311954</v>
      </c>
      <c r="AA20" s="9">
        <v>265.39188000000001</v>
      </c>
      <c r="AB20" s="6">
        <v>319.47329214999996</v>
      </c>
      <c r="AC20" s="6">
        <v>270.43578847999999</v>
      </c>
      <c r="AD20" s="85">
        <f t="shared" ref="AD20:AD39" si="31">AC20/AB20</f>
        <v>0.84650515434330653</v>
      </c>
      <c r="AE20" s="9">
        <v>245.27864</v>
      </c>
      <c r="AF20" s="6">
        <v>309.95545017000001</v>
      </c>
      <c r="AG20" s="6">
        <v>262.44730325</v>
      </c>
      <c r="AH20" s="95">
        <f t="shared" ref="AH20:AH39" si="32">AG20/AF20</f>
        <v>0.84672588627190326</v>
      </c>
      <c r="AI20" s="515">
        <f t="shared" si="13"/>
        <v>2.7675582798011661E-2</v>
      </c>
      <c r="AJ20" s="95">
        <f t="shared" si="14"/>
        <v>3.424487026389602E-2</v>
      </c>
      <c r="AK20" s="85">
        <f t="shared" si="15"/>
        <v>-2.1548515272900607E-3</v>
      </c>
      <c r="AL20" s="515">
        <f t="shared" si="16"/>
        <v>0.14196762779393141</v>
      </c>
      <c r="AM20" s="95">
        <f t="shared" si="17"/>
        <v>0.20919121034934338</v>
      </c>
      <c r="AN20" s="85">
        <f t="shared" si="18"/>
        <v>0.19261986952105409</v>
      </c>
      <c r="AO20" s="515">
        <f t="shared" si="19"/>
        <v>8.2399883332153756E-2</v>
      </c>
      <c r="AP20" s="95">
        <f t="shared" si="8"/>
        <v>2.4883620546619464E-2</v>
      </c>
      <c r="AQ20" s="85">
        <f t="shared" si="8"/>
        <v>0.13469988881175804</v>
      </c>
      <c r="AR20" s="515">
        <f t="shared" si="30"/>
        <v>0.2508693280554653</v>
      </c>
      <c r="AS20" s="95">
        <f t="shared" si="10"/>
        <v>0.10186605295501845</v>
      </c>
      <c r="AT20" s="85">
        <f t="shared" si="10"/>
        <v>6.6868816671713918E-2</v>
      </c>
      <c r="AU20" s="515">
        <f t="shared" si="20"/>
        <v>0</v>
      </c>
      <c r="AV20" s="95">
        <f t="shared" si="21"/>
        <v>4.3950600695581869E-2</v>
      </c>
      <c r="AW20" s="85">
        <f t="shared" si="22"/>
        <v>-2.349700291191981E-2</v>
      </c>
      <c r="AX20" s="515">
        <f t="shared" ref="AX20:AZ29" si="33">(W20-AA20)/AA20</f>
        <v>1.1301476141621256E-2</v>
      </c>
      <c r="AY20" s="95">
        <f t="shared" si="33"/>
        <v>-6.8592009530833052E-3</v>
      </c>
      <c r="AZ20" s="85">
        <f t="shared" si="33"/>
        <v>8.2697678386800713E-2</v>
      </c>
      <c r="BA20" s="95">
        <f t="shared" ref="BA20:BC29" si="34">(AA20-AE20)/AE20</f>
        <v>8.2001596225419457E-2</v>
      </c>
      <c r="BB20" s="95">
        <f t="shared" si="34"/>
        <v>3.070712895927381E-2</v>
      </c>
      <c r="BC20" s="85">
        <f t="shared" si="34"/>
        <v>3.0438435187083526E-2</v>
      </c>
    </row>
    <row r="21" spans="1:55" x14ac:dyDescent="0.35">
      <c r="A21" s="174"/>
      <c r="B21" s="76" t="s">
        <v>59</v>
      </c>
      <c r="C21" s="9">
        <v>3.2765399999999998</v>
      </c>
      <c r="D21" s="6">
        <v>2.8939400100000001</v>
      </c>
      <c r="E21" s="252">
        <v>2.5153881199999999</v>
      </c>
      <c r="F21" s="85">
        <f t="shared" si="27"/>
        <v>0.86919152135430744</v>
      </c>
      <c r="G21" s="9">
        <v>3.2765399999999998</v>
      </c>
      <c r="H21" s="6">
        <v>2.8130559100000001</v>
      </c>
      <c r="I21" s="252">
        <v>2.9156888900000002</v>
      </c>
      <c r="J21" s="85">
        <f t="shared" si="28"/>
        <v>1.0364845148065329</v>
      </c>
      <c r="K21" s="9">
        <v>3.4865400000000002</v>
      </c>
      <c r="L21" s="6">
        <v>3.4783057500000001</v>
      </c>
      <c r="M21" s="252">
        <v>6.0397150199999983</v>
      </c>
      <c r="N21" s="85">
        <f t="shared" si="29"/>
        <v>1.7363956633197062</v>
      </c>
      <c r="O21" s="9">
        <v>4.0308900000000003</v>
      </c>
      <c r="P21" s="6">
        <v>5.7287585099999996</v>
      </c>
      <c r="Q21" s="252">
        <v>3.0187151400000003</v>
      </c>
      <c r="R21" s="85">
        <f t="shared" si="3"/>
        <v>0.5269405464954745</v>
      </c>
      <c r="S21" s="9">
        <v>2.5407099999999998</v>
      </c>
      <c r="T21" s="6">
        <v>3.2607803799999999</v>
      </c>
      <c r="U21" s="6">
        <v>3.0016491300000006</v>
      </c>
      <c r="V21" s="85">
        <f t="shared" si="4"/>
        <v>0.9205309098431218</v>
      </c>
      <c r="W21" s="9">
        <v>2.5407099999999998</v>
      </c>
      <c r="X21" s="6">
        <v>3.0002107800000002</v>
      </c>
      <c r="Y21" s="6">
        <v>2.7236094100000003</v>
      </c>
      <c r="Z21" s="85">
        <f t="shared" si="5"/>
        <v>0.90780602088230622</v>
      </c>
      <c r="AA21" s="9">
        <v>2.5407099999999998</v>
      </c>
      <c r="AB21" s="6">
        <v>3.65814825</v>
      </c>
      <c r="AC21" s="6">
        <v>4.1074908900000002</v>
      </c>
      <c r="AD21" s="85">
        <f t="shared" si="31"/>
        <v>1.1228333597469704</v>
      </c>
      <c r="AE21" s="9">
        <v>2.0097100000000001</v>
      </c>
      <c r="AF21" s="6">
        <v>2.37434302</v>
      </c>
      <c r="AG21" s="6">
        <v>1.7232369900000002</v>
      </c>
      <c r="AH21" s="95">
        <f t="shared" si="32"/>
        <v>0.72577423543460884</v>
      </c>
      <c r="AI21" s="515">
        <f t="shared" si="13"/>
        <v>0</v>
      </c>
      <c r="AJ21" s="95">
        <f t="shared" si="14"/>
        <v>2.8753107861265371E-2</v>
      </c>
      <c r="AK21" s="85">
        <f t="shared" si="15"/>
        <v>-0.13729200374323897</v>
      </c>
      <c r="AL21" s="515">
        <f t="shared" si="16"/>
        <v>-6.0231633653995191E-2</v>
      </c>
      <c r="AM21" s="95">
        <f t="shared" si="17"/>
        <v>-0.19125686118881297</v>
      </c>
      <c r="AN21" s="85">
        <f t="shared" si="18"/>
        <v>-0.51724727402783965</v>
      </c>
      <c r="AO21" s="515">
        <f t="shared" si="19"/>
        <v>-0.13504461793797401</v>
      </c>
      <c r="AP21" s="95">
        <f t="shared" si="8"/>
        <v>-0.3928342861846344</v>
      </c>
      <c r="AQ21" s="85">
        <f t="shared" si="8"/>
        <v>1.0007568584295097</v>
      </c>
      <c r="AR21" s="515">
        <f t="shared" si="30"/>
        <v>0.58652109056130008</v>
      </c>
      <c r="AS21" s="95">
        <f t="shared" si="10"/>
        <v>0.75686732695564107</v>
      </c>
      <c r="AT21" s="85">
        <f t="shared" si="10"/>
        <v>5.6855445992782441E-3</v>
      </c>
      <c r="AU21" s="515">
        <f t="shared" si="20"/>
        <v>0</v>
      </c>
      <c r="AV21" s="95">
        <f t="shared" si="21"/>
        <v>8.6850431222035576E-2</v>
      </c>
      <c r="AW21" s="85">
        <f t="shared" si="22"/>
        <v>0.10208501959904749</v>
      </c>
      <c r="AX21" s="515">
        <f t="shared" si="33"/>
        <v>0</v>
      </c>
      <c r="AY21" s="95">
        <f t="shared" si="33"/>
        <v>-0.17985533254427286</v>
      </c>
      <c r="AZ21" s="85">
        <f t="shared" si="33"/>
        <v>-0.33691650622261021</v>
      </c>
      <c r="BA21" s="95">
        <f t="shared" si="34"/>
        <v>0.26421722537082448</v>
      </c>
      <c r="BB21" s="95">
        <f t="shared" si="34"/>
        <v>0.54069914043001255</v>
      </c>
      <c r="BC21" s="85">
        <f t="shared" si="34"/>
        <v>1.3835902512747245</v>
      </c>
    </row>
    <row r="22" spans="1:55" x14ac:dyDescent="0.35">
      <c r="A22" s="174"/>
      <c r="B22" s="76" t="s">
        <v>60</v>
      </c>
      <c r="C22" s="9">
        <v>411.99450000000002</v>
      </c>
      <c r="D22" s="6">
        <v>364.56800175000001</v>
      </c>
      <c r="E22" s="6">
        <v>352.62016924</v>
      </c>
      <c r="F22" s="253">
        <f t="shared" si="27"/>
        <v>0.96722742409468743</v>
      </c>
      <c r="G22" s="9">
        <v>411.99450000000002</v>
      </c>
      <c r="H22" s="6">
        <v>413.90004274</v>
      </c>
      <c r="I22" s="6">
        <v>393.17027444000001</v>
      </c>
      <c r="J22" s="253">
        <f t="shared" si="28"/>
        <v>0.94991600348052674</v>
      </c>
      <c r="K22" s="9">
        <v>326.81747999999999</v>
      </c>
      <c r="L22" s="6">
        <v>340.63370020000002</v>
      </c>
      <c r="M22" s="6">
        <v>332.8497180999999</v>
      </c>
      <c r="N22" s="253">
        <f t="shared" si="29"/>
        <v>0.97714852612812586</v>
      </c>
      <c r="O22" s="251">
        <v>314.97564</v>
      </c>
      <c r="P22" s="252">
        <v>672.07622500000002</v>
      </c>
      <c r="Q22" s="252">
        <v>666.98427827000023</v>
      </c>
      <c r="R22" s="253">
        <f t="shared" si="3"/>
        <v>0.9924235577147521</v>
      </c>
      <c r="S22" s="251">
        <v>310.23333000000002</v>
      </c>
      <c r="T22" s="252">
        <v>276.77858313000002</v>
      </c>
      <c r="U22" s="252">
        <v>275.44596364</v>
      </c>
      <c r="V22" s="253">
        <f t="shared" si="4"/>
        <v>0.99518525069776043</v>
      </c>
      <c r="W22" s="251">
        <v>310.23333000000002</v>
      </c>
      <c r="X22" s="252">
        <v>303.32798110000004</v>
      </c>
      <c r="Y22" s="252">
        <v>260.76631299999997</v>
      </c>
      <c r="Z22" s="253">
        <f t="shared" si="5"/>
        <v>0.85968433263013577</v>
      </c>
      <c r="AA22" s="9">
        <v>312.34757999999999</v>
      </c>
      <c r="AB22" s="6">
        <v>259.85346695999999</v>
      </c>
      <c r="AC22" s="6">
        <v>255.58231146999987</v>
      </c>
      <c r="AD22" s="85">
        <f t="shared" si="31"/>
        <v>0.98356321529988444</v>
      </c>
      <c r="AE22" s="9">
        <v>261.11556999999999</v>
      </c>
      <c r="AF22" s="6">
        <v>260.31190810999999</v>
      </c>
      <c r="AG22" s="6">
        <v>256.05110911999998</v>
      </c>
      <c r="AH22" s="95">
        <f t="shared" si="32"/>
        <v>0.98363194745512939</v>
      </c>
      <c r="AI22" s="515">
        <f t="shared" si="13"/>
        <v>0</v>
      </c>
      <c r="AJ22" s="95">
        <f t="shared" si="14"/>
        <v>-0.11918829643849288</v>
      </c>
      <c r="AK22" s="85">
        <f t="shared" si="15"/>
        <v>-0.10313624359765323</v>
      </c>
      <c r="AL22" s="515">
        <f t="shared" si="16"/>
        <v>0.26062565564118551</v>
      </c>
      <c r="AM22" s="95">
        <f t="shared" si="17"/>
        <v>0.21508835589955516</v>
      </c>
      <c r="AN22" s="85">
        <f t="shared" si="18"/>
        <v>0.18122459794866844</v>
      </c>
      <c r="AO22" s="515">
        <f t="shared" si="19"/>
        <v>3.7596050285031539E-2</v>
      </c>
      <c r="AP22" s="95">
        <f t="shared" si="8"/>
        <v>-0.49316210345039357</v>
      </c>
      <c r="AQ22" s="85">
        <f t="shared" si="8"/>
        <v>-0.50096317268027146</v>
      </c>
      <c r="AR22" s="515">
        <f t="shared" si="30"/>
        <v>1.5286268564373708E-2</v>
      </c>
      <c r="AS22" s="95">
        <f t="shared" si="10"/>
        <v>1.4282089220911027</v>
      </c>
      <c r="AT22" s="85">
        <f t="shared" si="10"/>
        <v>1.4214705107885683</v>
      </c>
      <c r="AU22" s="515">
        <f t="shared" si="20"/>
        <v>0</v>
      </c>
      <c r="AV22" s="95">
        <f t="shared" si="21"/>
        <v>-8.7527032203624247E-2</v>
      </c>
      <c r="AW22" s="85">
        <f t="shared" si="22"/>
        <v>5.6294275403587259E-2</v>
      </c>
      <c r="AX22" s="515">
        <f t="shared" si="33"/>
        <v>-6.7689014910887737E-3</v>
      </c>
      <c r="AY22" s="95">
        <f t="shared" si="33"/>
        <v>0.167303960376608</v>
      </c>
      <c r="AZ22" s="85">
        <f t="shared" si="33"/>
        <v>2.0283099797415355E-2</v>
      </c>
      <c r="BA22" s="95">
        <f t="shared" si="34"/>
        <v>0.19620434737001705</v>
      </c>
      <c r="BB22" s="95">
        <f t="shared" si="34"/>
        <v>-1.7611224677676878E-3</v>
      </c>
      <c r="BC22" s="85">
        <f t="shared" si="34"/>
        <v>-1.8308752952146275E-3</v>
      </c>
    </row>
    <row r="23" spans="1:55" x14ac:dyDescent="0.35">
      <c r="A23" s="174"/>
      <c r="B23" s="76" t="s">
        <v>61</v>
      </c>
      <c r="C23" s="9">
        <v>1109.91976</v>
      </c>
      <c r="D23" s="6">
        <v>1562.2812901899999</v>
      </c>
      <c r="E23" s="6">
        <v>728.23776851000002</v>
      </c>
      <c r="F23" s="253">
        <f t="shared" si="27"/>
        <v>0.46613741909527312</v>
      </c>
      <c r="G23" s="9">
        <v>1109.45568</v>
      </c>
      <c r="H23" s="6">
        <v>1789.8730096600004</v>
      </c>
      <c r="I23" s="6">
        <v>954.76260250999997</v>
      </c>
      <c r="J23" s="253">
        <f t="shared" si="28"/>
        <v>0.53342477223641926</v>
      </c>
      <c r="K23" s="9">
        <v>1244.6743299999998</v>
      </c>
      <c r="L23" s="6">
        <v>1804.0517801399997</v>
      </c>
      <c r="M23" s="6">
        <v>752.79768285</v>
      </c>
      <c r="N23" s="253">
        <f t="shared" si="29"/>
        <v>0.41728163855229294</v>
      </c>
      <c r="O23" s="251">
        <v>1682.7355399999999</v>
      </c>
      <c r="P23" s="252">
        <v>1056.10235137</v>
      </c>
      <c r="Q23" s="252">
        <v>530.04644748999988</v>
      </c>
      <c r="R23" s="253">
        <f t="shared" si="3"/>
        <v>0.50188927882076162</v>
      </c>
      <c r="S23" s="251">
        <v>335.66262</v>
      </c>
      <c r="T23" s="252">
        <v>504.7274172299999</v>
      </c>
      <c r="U23" s="252">
        <v>346.9347813</v>
      </c>
      <c r="V23" s="253">
        <f t="shared" si="4"/>
        <v>0.68737058748267843</v>
      </c>
      <c r="W23" s="251">
        <v>335.66262</v>
      </c>
      <c r="X23" s="252">
        <v>389.95513152999996</v>
      </c>
      <c r="Y23" s="252">
        <v>309.47991871000005</v>
      </c>
      <c r="Z23" s="253">
        <f t="shared" si="5"/>
        <v>0.79362955808722624</v>
      </c>
      <c r="AA23" s="9">
        <v>332.71003999999999</v>
      </c>
      <c r="AB23" s="6">
        <v>394.26993512000001</v>
      </c>
      <c r="AC23" s="6">
        <v>292.42010080000006</v>
      </c>
      <c r="AD23" s="85">
        <f t="shared" si="31"/>
        <v>0.74167486473702104</v>
      </c>
      <c r="AE23" s="9">
        <v>303.34183999999999</v>
      </c>
      <c r="AF23" s="6">
        <v>359.61582566999999</v>
      </c>
      <c r="AG23" s="6">
        <v>308.32032573000009</v>
      </c>
      <c r="AH23" s="95">
        <f t="shared" si="32"/>
        <v>0.85736028206091519</v>
      </c>
      <c r="AI23" s="515">
        <f t="shared" si="13"/>
        <v>4.1829521301830385E-4</v>
      </c>
      <c r="AJ23" s="95">
        <f t="shared" si="14"/>
        <v>-0.12715523293646025</v>
      </c>
      <c r="AK23" s="85">
        <f t="shared" si="15"/>
        <v>-0.23725775748283706</v>
      </c>
      <c r="AL23" s="515">
        <f t="shared" si="16"/>
        <v>-0.10863777515199484</v>
      </c>
      <c r="AM23" s="95">
        <f t="shared" si="17"/>
        <v>-7.8594032810404783E-3</v>
      </c>
      <c r="AN23" s="85">
        <f t="shared" si="18"/>
        <v>0.26828578814879644</v>
      </c>
      <c r="AO23" s="515">
        <f t="shared" si="19"/>
        <v>-0.26032683067952561</v>
      </c>
      <c r="AP23" s="95">
        <f t="shared" si="19"/>
        <v>0.70821680095659545</v>
      </c>
      <c r="AQ23" s="85">
        <f t="shared" si="19"/>
        <v>0.42024852051140793</v>
      </c>
      <c r="AR23" s="515">
        <f t="shared" si="30"/>
        <v>4.013175253175346</v>
      </c>
      <c r="AS23" s="95">
        <f t="shared" ref="AS23:AT29" si="35">(P23-T23)/T23</f>
        <v>1.0924212066109007</v>
      </c>
      <c r="AT23" s="85">
        <f t="shared" si="35"/>
        <v>0.52779852600497934</v>
      </c>
      <c r="AU23" s="515">
        <f t="shared" si="20"/>
        <v>0</v>
      </c>
      <c r="AV23" s="95">
        <f t="shared" si="21"/>
        <v>0.29432177299395351</v>
      </c>
      <c r="AW23" s="85">
        <f t="shared" si="22"/>
        <v>0.12102517910086839</v>
      </c>
      <c r="AX23" s="515">
        <f t="shared" si="33"/>
        <v>8.8743339395469158E-3</v>
      </c>
      <c r="AY23" s="95">
        <f t="shared" si="33"/>
        <v>-1.0943780404373972E-2</v>
      </c>
      <c r="AZ23" s="85">
        <f t="shared" si="33"/>
        <v>5.834009995663058E-2</v>
      </c>
      <c r="BA23" s="95">
        <f t="shared" si="34"/>
        <v>9.6815526667867524E-2</v>
      </c>
      <c r="BB23" s="95">
        <f t="shared" si="34"/>
        <v>9.636425033696995E-2</v>
      </c>
      <c r="BC23" s="85">
        <f t="shared" si="34"/>
        <v>-5.1570472664601616E-2</v>
      </c>
    </row>
    <row r="24" spans="1:55" x14ac:dyDescent="0.35">
      <c r="A24" s="174"/>
      <c r="B24" s="76" t="s">
        <v>62</v>
      </c>
      <c r="C24" s="9">
        <v>7719.44715</v>
      </c>
      <c r="D24" s="6">
        <v>7185.9283715299998</v>
      </c>
      <c r="E24" s="6">
        <v>5224.6379417899998</v>
      </c>
      <c r="F24" s="85">
        <f t="shared" si="27"/>
        <v>0.72706512946741075</v>
      </c>
      <c r="G24" s="9">
        <v>7719.44715</v>
      </c>
      <c r="H24" s="6">
        <v>10060.359768090002</v>
      </c>
      <c r="I24" s="6">
        <v>5833.7258353199995</v>
      </c>
      <c r="J24" s="85">
        <f t="shared" si="28"/>
        <v>0.57987248665040081</v>
      </c>
      <c r="K24" s="9">
        <v>6126.4084199999998</v>
      </c>
      <c r="L24" s="6">
        <v>5904.8263024999997</v>
      </c>
      <c r="M24" s="6">
        <v>4913.1702085299994</v>
      </c>
      <c r="N24" s="85">
        <f t="shared" si="29"/>
        <v>0.83206007371459001</v>
      </c>
      <c r="O24" s="9">
        <v>4845.0141700000004</v>
      </c>
      <c r="P24" s="6">
        <v>5354.06712883</v>
      </c>
      <c r="Q24" s="6">
        <v>4426.06470747</v>
      </c>
      <c r="R24" s="85">
        <f t="shared" si="3"/>
        <v>0.82667336829547888</v>
      </c>
      <c r="S24" s="9">
        <v>1309.4077</v>
      </c>
      <c r="T24" s="6">
        <v>1213.2332039999999</v>
      </c>
      <c r="U24" s="6">
        <v>1136.8136174599999</v>
      </c>
      <c r="V24" s="85">
        <f t="shared" si="4"/>
        <v>0.93701162621658685</v>
      </c>
      <c r="W24" s="9">
        <v>1309.4077</v>
      </c>
      <c r="X24" s="6">
        <v>1247.5750857200003</v>
      </c>
      <c r="Y24" s="6">
        <v>1114.5521308299999</v>
      </c>
      <c r="Z24" s="85">
        <f t="shared" si="5"/>
        <v>0.89337479049348745</v>
      </c>
      <c r="AA24" s="9">
        <v>1310.3553400000001</v>
      </c>
      <c r="AB24" s="6">
        <v>1190.047088</v>
      </c>
      <c r="AC24" s="6">
        <v>1060.17416149</v>
      </c>
      <c r="AD24" s="85">
        <f t="shared" si="31"/>
        <v>0.89086740531564579</v>
      </c>
      <c r="AE24" s="9">
        <v>1215.6036799999999</v>
      </c>
      <c r="AF24" s="6">
        <v>1101.0595791499998</v>
      </c>
      <c r="AG24" s="6">
        <v>945.38483653999981</v>
      </c>
      <c r="AH24" s="95">
        <f t="shared" si="32"/>
        <v>0.85861369760737349</v>
      </c>
      <c r="AI24" s="515">
        <f t="shared" si="13"/>
        <v>0</v>
      </c>
      <c r="AJ24" s="95">
        <f t="shared" si="14"/>
        <v>-0.28571854911961303</v>
      </c>
      <c r="AK24" s="85">
        <f t="shared" si="15"/>
        <v>-0.10440804225702685</v>
      </c>
      <c r="AL24" s="515">
        <f t="shared" si="16"/>
        <v>0.26002816345045443</v>
      </c>
      <c r="AM24" s="95">
        <f t="shared" si="17"/>
        <v>0.70375202464983988</v>
      </c>
      <c r="AN24" s="85">
        <f t="shared" si="18"/>
        <v>0.18736489633348702</v>
      </c>
      <c r="AO24" s="515">
        <f t="shared" si="19"/>
        <v>0.26447688387256035</v>
      </c>
      <c r="AP24" s="95">
        <f t="shared" si="19"/>
        <v>0.10286743898004778</v>
      </c>
      <c r="AQ24" s="85">
        <f t="shared" si="19"/>
        <v>0.11005385895915554</v>
      </c>
      <c r="AR24" s="515">
        <f t="shared" si="30"/>
        <v>2.7001570786547235</v>
      </c>
      <c r="AS24" s="95">
        <f t="shared" si="35"/>
        <v>3.4130568724774206</v>
      </c>
      <c r="AT24" s="85">
        <f t="shared" si="35"/>
        <v>2.8933952228327668</v>
      </c>
      <c r="AU24" s="515">
        <f t="shared" si="20"/>
        <v>0</v>
      </c>
      <c r="AV24" s="95">
        <f t="shared" si="21"/>
        <v>-2.7526905685344799E-2</v>
      </c>
      <c r="AW24" s="85">
        <f t="shared" si="22"/>
        <v>1.9973481736939525E-2</v>
      </c>
      <c r="AX24" s="515">
        <f t="shared" si="33"/>
        <v>-7.2319314545632495E-4</v>
      </c>
      <c r="AY24" s="95">
        <f t="shared" si="33"/>
        <v>4.8340942387987473E-2</v>
      </c>
      <c r="AZ24" s="85">
        <f t="shared" si="33"/>
        <v>5.129154370596576E-2</v>
      </c>
      <c r="BA24" s="95">
        <f t="shared" si="34"/>
        <v>7.7946177326478752E-2</v>
      </c>
      <c r="BB24" s="95">
        <f t="shared" si="34"/>
        <v>8.081988525879516E-2</v>
      </c>
      <c r="BC24" s="85">
        <f t="shared" si="34"/>
        <v>0.121420738426603</v>
      </c>
    </row>
    <row r="25" spans="1:55" x14ac:dyDescent="0.35">
      <c r="A25" s="174"/>
      <c r="B25" s="175" t="s">
        <v>63</v>
      </c>
      <c r="C25" s="176">
        <f>SUM(C19:C24)</f>
        <v>10479.19884001</v>
      </c>
      <c r="D25" s="177">
        <f>SUM(D19:D24)</f>
        <v>10382.90356832</v>
      </c>
      <c r="E25" s="177">
        <f>SUM(E19:E24)</f>
        <v>7483.7832365199993</v>
      </c>
      <c r="F25" s="178">
        <f t="shared" si="27"/>
        <v>0.72077942237220538</v>
      </c>
      <c r="G25" s="176">
        <f>SUM(G19:G24)</f>
        <v>10449.24487</v>
      </c>
      <c r="H25" s="177">
        <f>SUM(H19:H24)</f>
        <v>13513.921633280002</v>
      </c>
      <c r="I25" s="177">
        <f>SUM(I19:I24)</f>
        <v>8281.4613363699991</v>
      </c>
      <c r="J25" s="178">
        <f t="shared" si="28"/>
        <v>0.61280963151182499</v>
      </c>
      <c r="K25" s="176">
        <f>SUM(K19:K24)</f>
        <v>8818.6819299999988</v>
      </c>
      <c r="L25" s="177">
        <f>SUM(L19:L24)</f>
        <v>9181.6465981199981</v>
      </c>
      <c r="M25" s="177">
        <f>SUM(M19:M24)</f>
        <v>7004.6543028399992</v>
      </c>
      <c r="N25" s="178">
        <f t="shared" si="29"/>
        <v>0.76289739841154935</v>
      </c>
      <c r="O25" s="176">
        <f>SUM(O19:O24)</f>
        <v>7855.8681200000001</v>
      </c>
      <c r="P25" s="177">
        <f>SUM(P19:P24)</f>
        <v>8133.5431424500002</v>
      </c>
      <c r="Q25" s="177">
        <f>SUM(Q19:Q24)</f>
        <v>6570.0673868700005</v>
      </c>
      <c r="R25" s="178">
        <f t="shared" si="3"/>
        <v>0.8077743330062368</v>
      </c>
      <c r="S25" s="176">
        <f>SUM(S19:S24)</f>
        <v>2852.0442700000003</v>
      </c>
      <c r="T25" s="177">
        <f>SUM(T19:T24)</f>
        <v>2965.3194188199996</v>
      </c>
      <c r="U25" s="177">
        <f>SUM(U19:U24)</f>
        <v>2658.0189167199997</v>
      </c>
      <c r="V25" s="178">
        <f t="shared" si="4"/>
        <v>0.89636849907309979</v>
      </c>
      <c r="W25" s="176">
        <f>SUM(W19:W24)</f>
        <v>2852.0442700000003</v>
      </c>
      <c r="X25" s="177">
        <f>SUM(X19:X24)</f>
        <v>2901.4354106100004</v>
      </c>
      <c r="Y25" s="177">
        <f>SUM(Y19:Y24)</f>
        <v>2573.9325901299999</v>
      </c>
      <c r="Z25" s="178">
        <f t="shared" si="5"/>
        <v>0.88712386314636382</v>
      </c>
      <c r="AA25" s="176">
        <f>SUM(AA19:AA24)</f>
        <v>2844.3539000000001</v>
      </c>
      <c r="AB25" s="177">
        <f>SUM(AB19:AB24)</f>
        <v>2791.0918341699999</v>
      </c>
      <c r="AC25" s="177">
        <f>SUM(AC19:AC24)</f>
        <v>2449.0869230499998</v>
      </c>
      <c r="AD25" s="178">
        <f t="shared" si="31"/>
        <v>0.87746554701891288</v>
      </c>
      <c r="AE25" s="176">
        <f>SUM(AE19:AE24)</f>
        <v>2612.1077700000001</v>
      </c>
      <c r="AF25" s="177">
        <f>SUM(AF19:AF24)</f>
        <v>2617.9964947499993</v>
      </c>
      <c r="AG25" s="177">
        <f>SUM(AG19:AG24)</f>
        <v>2319.8742099000001</v>
      </c>
      <c r="AH25" s="180">
        <f t="shared" si="32"/>
        <v>0.88612578914913032</v>
      </c>
      <c r="AI25" s="179">
        <f t="shared" si="13"/>
        <v>2.8666157586179205E-3</v>
      </c>
      <c r="AJ25" s="180">
        <f t="shared" si="14"/>
        <v>-0.23168833961930146</v>
      </c>
      <c r="AK25" s="178">
        <f t="shared" si="15"/>
        <v>-9.6320935092313667E-2</v>
      </c>
      <c r="AL25" s="179">
        <f t="shared" si="16"/>
        <v>0.18489871308920219</v>
      </c>
      <c r="AM25" s="180">
        <f t="shared" si="17"/>
        <v>0.47184075196785136</v>
      </c>
      <c r="AN25" s="178">
        <f t="shared" si="18"/>
        <v>0.18227980687245698</v>
      </c>
      <c r="AO25" s="179">
        <f t="shared" si="19"/>
        <v>0.12255982347117084</v>
      </c>
      <c r="AP25" s="180">
        <f t="shared" si="19"/>
        <v>0.12886185482927018</v>
      </c>
      <c r="AQ25" s="178">
        <f t="shared" si="19"/>
        <v>6.614649293224939E-2</v>
      </c>
      <c r="AR25" s="179">
        <f t="shared" si="30"/>
        <v>1.7544692074502755</v>
      </c>
      <c r="AS25" s="180">
        <f t="shared" si="35"/>
        <v>1.7428893800879675</v>
      </c>
      <c r="AT25" s="178">
        <f t="shared" si="35"/>
        <v>1.4717910566932593</v>
      </c>
      <c r="AU25" s="179">
        <f t="shared" si="20"/>
        <v>0</v>
      </c>
      <c r="AV25" s="180">
        <f t="shared" si="21"/>
        <v>2.2018070082272866E-2</v>
      </c>
      <c r="AW25" s="178">
        <f t="shared" si="22"/>
        <v>3.2668426093378333E-2</v>
      </c>
      <c r="AX25" s="179">
        <f t="shared" si="33"/>
        <v>2.7037317683992336E-3</v>
      </c>
      <c r="AY25" s="180">
        <f t="shared" si="33"/>
        <v>3.953419772474593E-2</v>
      </c>
      <c r="AZ25" s="178">
        <f t="shared" si="33"/>
        <v>5.097641325221812E-2</v>
      </c>
      <c r="BA25" s="180">
        <f t="shared" si="34"/>
        <v>8.8911388981473757E-2</v>
      </c>
      <c r="BB25" s="180">
        <f t="shared" si="34"/>
        <v>6.6117483261386084E-2</v>
      </c>
      <c r="BC25" s="178">
        <f t="shared" si="34"/>
        <v>5.5698154925205828E-2</v>
      </c>
    </row>
    <row r="26" spans="1:55" x14ac:dyDescent="0.35">
      <c r="A26" s="174"/>
      <c r="B26" s="76" t="s">
        <v>64</v>
      </c>
      <c r="C26" s="9">
        <v>7317.7523800099998</v>
      </c>
      <c r="D26" s="6">
        <v>9547.23913541</v>
      </c>
      <c r="E26" s="6">
        <v>6121.8221429100004</v>
      </c>
      <c r="F26" s="85">
        <f t="shared" si="27"/>
        <v>0.64121386885603582</v>
      </c>
      <c r="G26" s="9">
        <v>7317.7401600000003</v>
      </c>
      <c r="H26" s="6">
        <v>6965.3890147099992</v>
      </c>
      <c r="I26" s="6">
        <v>2972.0892786800005</v>
      </c>
      <c r="J26" s="85">
        <f t="shared" si="28"/>
        <v>0.42669393947751272</v>
      </c>
      <c r="K26" s="9">
        <v>4479.7049500000003</v>
      </c>
      <c r="L26" s="6">
        <v>6029.0516973500007</v>
      </c>
      <c r="M26" s="6">
        <v>1938.6407315400006</v>
      </c>
      <c r="N26" s="85">
        <f t="shared" si="29"/>
        <v>0.32154986038552424</v>
      </c>
      <c r="O26" s="9">
        <v>4488.6986200000001</v>
      </c>
      <c r="P26" s="6">
        <v>4624.9276</v>
      </c>
      <c r="Q26" s="6">
        <v>1206.5890362299999</v>
      </c>
      <c r="R26" s="85">
        <f t="shared" si="3"/>
        <v>0.26088819989960488</v>
      </c>
      <c r="S26" s="9">
        <v>4205.73002</v>
      </c>
      <c r="T26" s="6">
        <v>4078.4503199999999</v>
      </c>
      <c r="U26" s="6">
        <v>1023.35135924</v>
      </c>
      <c r="V26" s="85">
        <f t="shared" si="4"/>
        <v>0.2509167156509583</v>
      </c>
      <c r="W26" s="9">
        <v>4205.73002</v>
      </c>
      <c r="X26" s="6">
        <v>4156.73002</v>
      </c>
      <c r="Y26" s="6">
        <v>1055.49246634</v>
      </c>
      <c r="Z26" s="85">
        <f t="shared" si="5"/>
        <v>0.25392374805713264</v>
      </c>
      <c r="AA26" s="9">
        <v>4205.7208600000004</v>
      </c>
      <c r="AB26" s="6">
        <v>4198.7753919999996</v>
      </c>
      <c r="AC26" s="6">
        <v>826.98971127999982</v>
      </c>
      <c r="AD26" s="85">
        <f t="shared" si="31"/>
        <v>0.19695974041756981</v>
      </c>
      <c r="AE26" s="9">
        <v>3890.5128599999998</v>
      </c>
      <c r="AF26" s="6">
        <v>3890.5128599999998</v>
      </c>
      <c r="AG26" s="6">
        <v>704.93402110999989</v>
      </c>
      <c r="AH26" s="95">
        <f t="shared" si="32"/>
        <v>0.18119308339980655</v>
      </c>
      <c r="AI26" s="515">
        <f t="shared" si="13"/>
        <v>1.6699158117565334E-6</v>
      </c>
      <c r="AJ26" s="95">
        <f t="shared" si="14"/>
        <v>0.37066847454570995</v>
      </c>
      <c r="AK26" s="85">
        <f t="shared" si="15"/>
        <v>1.0597706087849745</v>
      </c>
      <c r="AL26" s="515">
        <f t="shared" si="16"/>
        <v>0.63353172623567533</v>
      </c>
      <c r="AM26" s="95">
        <f t="shared" si="17"/>
        <v>0.15530424424317918</v>
      </c>
      <c r="AN26" s="85">
        <f t="shared" si="18"/>
        <v>0.53307894047963078</v>
      </c>
      <c r="AO26" s="515">
        <f t="shared" si="19"/>
        <v>-2.0036252734650824E-3</v>
      </c>
      <c r="AP26" s="95">
        <f t="shared" si="19"/>
        <v>0.30359915198456311</v>
      </c>
      <c r="AQ26" s="85">
        <f t="shared" si="19"/>
        <v>0.6067117082360568</v>
      </c>
      <c r="AR26" s="515">
        <f t="shared" si="30"/>
        <v>6.728168442918743E-2</v>
      </c>
      <c r="AS26" s="95">
        <f t="shared" si="35"/>
        <v>0.13399140289147865</v>
      </c>
      <c r="AT26" s="85">
        <f t="shared" si="35"/>
        <v>0.17905646514808254</v>
      </c>
      <c r="AU26" s="515">
        <f t="shared" si="20"/>
        <v>0</v>
      </c>
      <c r="AV26" s="95">
        <f t="shared" si="21"/>
        <v>-1.8832038555152555E-2</v>
      </c>
      <c r="AW26" s="85">
        <f t="shared" si="22"/>
        <v>-3.0451289919151883E-2</v>
      </c>
      <c r="AX26" s="515">
        <f t="shared" si="33"/>
        <v>2.1779857257598855E-6</v>
      </c>
      <c r="AY26" s="95">
        <f t="shared" si="33"/>
        <v>-1.0013722591617874E-2</v>
      </c>
      <c r="AZ26" s="85">
        <f t="shared" si="33"/>
        <v>0.2763066480069355</v>
      </c>
      <c r="BA26" s="95">
        <f t="shared" si="34"/>
        <v>8.1019652509258272E-2</v>
      </c>
      <c r="BB26" s="95">
        <f t="shared" si="34"/>
        <v>7.9234420523159446E-2</v>
      </c>
      <c r="BC26" s="85">
        <f t="shared" si="34"/>
        <v>0.1731448426589047</v>
      </c>
    </row>
    <row r="27" spans="1:55" x14ac:dyDescent="0.35">
      <c r="B27" s="76" t="s">
        <v>65</v>
      </c>
      <c r="C27" s="9">
        <v>0</v>
      </c>
      <c r="D27" s="6">
        <v>0</v>
      </c>
      <c r="E27" s="6">
        <v>0</v>
      </c>
      <c r="F27" s="6">
        <v>0</v>
      </c>
      <c r="G27" s="9">
        <v>0</v>
      </c>
      <c r="H27" s="6">
        <v>0</v>
      </c>
      <c r="I27" s="6">
        <v>0</v>
      </c>
      <c r="J27" s="6">
        <v>0</v>
      </c>
      <c r="K27" s="9">
        <v>0</v>
      </c>
      <c r="L27" s="6">
        <v>0</v>
      </c>
      <c r="M27" s="6">
        <v>0</v>
      </c>
      <c r="N27" s="6">
        <v>0</v>
      </c>
      <c r="O27" s="9">
        <v>0.62</v>
      </c>
      <c r="P27" s="6">
        <v>0.62</v>
      </c>
      <c r="Q27" s="6">
        <v>0.26134246</v>
      </c>
      <c r="R27" s="85">
        <f t="shared" si="3"/>
        <v>0.42152009677419355</v>
      </c>
      <c r="S27" s="9">
        <v>11.87696</v>
      </c>
      <c r="T27" s="6">
        <v>23.07696</v>
      </c>
      <c r="U27" s="6">
        <v>12.01961683</v>
      </c>
      <c r="V27" s="85">
        <f t="shared" si="4"/>
        <v>0.52084922927456656</v>
      </c>
      <c r="W27" s="9">
        <v>11.87696</v>
      </c>
      <c r="X27" s="6">
        <v>12.16973672</v>
      </c>
      <c r="Y27" s="6">
        <v>1.1291168200000001</v>
      </c>
      <c r="Z27" s="85">
        <f t="shared" si="5"/>
        <v>9.2780710542766792E-2</v>
      </c>
      <c r="AA27" s="9">
        <v>11.87696</v>
      </c>
      <c r="AB27" s="6">
        <v>12.659247580000001</v>
      </c>
      <c r="AC27" s="6">
        <v>1.79416295</v>
      </c>
      <c r="AD27" s="85">
        <f t="shared" si="31"/>
        <v>0.14172745565341097</v>
      </c>
      <c r="AE27" s="9">
        <v>11.15696</v>
      </c>
      <c r="AF27" s="6">
        <v>16.507327750000002</v>
      </c>
      <c r="AG27" s="6">
        <v>15.30842298</v>
      </c>
      <c r="AH27" s="95">
        <f t="shared" si="32"/>
        <v>0.9273713596678298</v>
      </c>
      <c r="AI27" s="9">
        <v>0</v>
      </c>
      <c r="AJ27" s="6">
        <v>0</v>
      </c>
      <c r="AK27" s="12">
        <v>0</v>
      </c>
      <c r="AL27" s="9">
        <v>0</v>
      </c>
      <c r="AM27" s="6">
        <v>0</v>
      </c>
      <c r="AN27" s="12">
        <v>0</v>
      </c>
      <c r="AO27" s="515">
        <f t="shared" si="19"/>
        <v>-1</v>
      </c>
      <c r="AP27" s="95">
        <f t="shared" si="19"/>
        <v>-1</v>
      </c>
      <c r="AQ27" s="85">
        <f t="shared" si="19"/>
        <v>-1</v>
      </c>
      <c r="AR27" s="515">
        <f t="shared" si="30"/>
        <v>-0.9477980897468713</v>
      </c>
      <c r="AS27" s="95">
        <f t="shared" si="35"/>
        <v>-0.97313337631993113</v>
      </c>
      <c r="AT27" s="85">
        <f t="shared" si="35"/>
        <v>-0.97825700571854257</v>
      </c>
      <c r="AU27" s="515">
        <f t="shared" si="20"/>
        <v>0</v>
      </c>
      <c r="AV27" s="95">
        <f t="shared" si="21"/>
        <v>0.89625794961322713</v>
      </c>
      <c r="AW27" s="85">
        <f t="shared" si="22"/>
        <v>9.6451490378116933</v>
      </c>
      <c r="AX27" s="515">
        <f t="shared" si="33"/>
        <v>0</v>
      </c>
      <c r="AY27" s="95">
        <f t="shared" si="33"/>
        <v>-3.8668242871982846E-2</v>
      </c>
      <c r="AZ27" s="85">
        <f t="shared" si="33"/>
        <v>-0.37067208973410132</v>
      </c>
      <c r="BA27" s="95">
        <f t="shared" si="34"/>
        <v>6.4533708106867885E-2</v>
      </c>
      <c r="BB27" s="95">
        <f t="shared" si="34"/>
        <v>-0.23311345290275712</v>
      </c>
      <c r="BC27" s="85">
        <f t="shared" si="34"/>
        <v>-0.8827989694076247</v>
      </c>
    </row>
    <row r="28" spans="1:55" ht="15" thickBot="1" x14ac:dyDescent="0.4">
      <c r="B28" s="175" t="s">
        <v>66</v>
      </c>
      <c r="C28" s="181">
        <f>SUM(C26:C27)</f>
        <v>7317.7523800099998</v>
      </c>
      <c r="D28" s="182">
        <f>SUM(D26:D27)</f>
        <v>9547.23913541</v>
      </c>
      <c r="E28" s="182">
        <f>SUM(E26:E27)</f>
        <v>6121.8221429100004</v>
      </c>
      <c r="F28" s="183">
        <f>E28/D28</f>
        <v>0.64121386885603582</v>
      </c>
      <c r="G28" s="181">
        <f>SUM(G26:G27)</f>
        <v>7317.7401600000003</v>
      </c>
      <c r="H28" s="182">
        <f>SUM(H26:H27)</f>
        <v>6965.3890147099992</v>
      </c>
      <c r="I28" s="182">
        <f>SUM(I26:I27)</f>
        <v>2972.0892786800005</v>
      </c>
      <c r="J28" s="183">
        <f>I28/H28</f>
        <v>0.42669393947751272</v>
      </c>
      <c r="K28" s="181">
        <f>SUM(K26:K27)</f>
        <v>4479.7049500000003</v>
      </c>
      <c r="L28" s="182">
        <f>SUM(L26:L27)</f>
        <v>6029.0516973500007</v>
      </c>
      <c r="M28" s="182">
        <f>SUM(M26:M27)</f>
        <v>1938.6407315400006</v>
      </c>
      <c r="N28" s="183">
        <f>M28/L28</f>
        <v>0.32154986038552424</v>
      </c>
      <c r="O28" s="181">
        <f>SUM(O26:O27)</f>
        <v>4489.31862</v>
      </c>
      <c r="P28" s="182">
        <f>SUM(P26:P27)</f>
        <v>4625.5475999999999</v>
      </c>
      <c r="Q28" s="182">
        <f>SUM(Q26:Q27)</f>
        <v>1206.8503786899998</v>
      </c>
      <c r="R28" s="183">
        <f t="shared" si="3"/>
        <v>0.26090973070734369</v>
      </c>
      <c r="S28" s="181">
        <f>SUM(S26:S27)</f>
        <v>4217.6069799999996</v>
      </c>
      <c r="T28" s="182">
        <f>SUM(T26:T27)</f>
        <v>4101.5272800000002</v>
      </c>
      <c r="U28" s="182">
        <f>SUM(U26:U27)</f>
        <v>1035.3709760699999</v>
      </c>
      <c r="V28" s="183">
        <f t="shared" si="4"/>
        <v>0.25243547229801672</v>
      </c>
      <c r="W28" s="181">
        <f>SUM(W26:W27)</f>
        <v>4217.6069799999996</v>
      </c>
      <c r="X28" s="182">
        <f>SUM(X26:X27)</f>
        <v>4168.8997567200004</v>
      </c>
      <c r="Y28" s="182">
        <f>SUM(Y26:Y27)</f>
        <v>1056.62158316</v>
      </c>
      <c r="Z28" s="183">
        <f t="shared" si="5"/>
        <v>0.25345334376457324</v>
      </c>
      <c r="AA28" s="181">
        <f>SUM(AA26:AA27)</f>
        <v>4217.59782</v>
      </c>
      <c r="AB28" s="182">
        <f>SUM(AB26:AB27)</f>
        <v>4211.4346395799994</v>
      </c>
      <c r="AC28" s="182">
        <f>SUM(AC26:AC27)</f>
        <v>828.78387422999981</v>
      </c>
      <c r="AD28" s="183">
        <f t="shared" si="31"/>
        <v>0.19679371643119062</v>
      </c>
      <c r="AE28" s="181">
        <f>SUM(AE26:AE27)</f>
        <v>3901.6698199999996</v>
      </c>
      <c r="AF28" s="182">
        <f>SUM(AF26:AF27)</f>
        <v>3907.0201877499999</v>
      </c>
      <c r="AG28" s="182">
        <f>SUM(AG26:AG27)</f>
        <v>720.24244408999994</v>
      </c>
      <c r="AH28" s="184">
        <f t="shared" si="32"/>
        <v>0.18434571859859722</v>
      </c>
      <c r="AI28" s="776">
        <f t="shared" si="13"/>
        <v>1.6699158117565334E-6</v>
      </c>
      <c r="AJ28" s="184">
        <f t="shared" si="14"/>
        <v>0.37066847454570995</v>
      </c>
      <c r="AK28" s="183">
        <f t="shared" si="15"/>
        <v>1.0597706087849745</v>
      </c>
      <c r="AL28" s="776">
        <f t="shared" si="16"/>
        <v>0.63353172623567533</v>
      </c>
      <c r="AM28" s="184">
        <f t="shared" si="17"/>
        <v>0.15530424424317918</v>
      </c>
      <c r="AN28" s="183">
        <f t="shared" si="18"/>
        <v>0.53307894047963078</v>
      </c>
      <c r="AO28" s="776">
        <f t="shared" si="19"/>
        <v>-2.1414541523452238E-3</v>
      </c>
      <c r="AP28" s="184">
        <f t="shared" si="19"/>
        <v>0.30342441992165442</v>
      </c>
      <c r="AQ28" s="183">
        <f t="shared" si="19"/>
        <v>0.60636377613299286</v>
      </c>
      <c r="AR28" s="776">
        <f t="shared" si="30"/>
        <v>6.4423176765512763E-2</v>
      </c>
      <c r="AS28" s="184">
        <f t="shared" si="35"/>
        <v>0.12776224177643397</v>
      </c>
      <c r="AT28" s="183">
        <f t="shared" si="35"/>
        <v>0.16562121846499056</v>
      </c>
      <c r="AU28" s="776">
        <f t="shared" si="20"/>
        <v>0</v>
      </c>
      <c r="AV28" s="184">
        <f t="shared" si="21"/>
        <v>-1.6160733203382977E-2</v>
      </c>
      <c r="AW28" s="183">
        <f t="shared" si="22"/>
        <v>-2.0111842715200563E-2</v>
      </c>
      <c r="AX28" s="776">
        <f t="shared" si="33"/>
        <v>2.1718524123313852E-6</v>
      </c>
      <c r="AY28" s="184">
        <f t="shared" si="33"/>
        <v>-1.0099855868650252E-2</v>
      </c>
      <c r="AZ28" s="183">
        <f t="shared" si="33"/>
        <v>0.27490605936520895</v>
      </c>
      <c r="BA28" s="184">
        <f t="shared" si="34"/>
        <v>8.0972510380183937E-2</v>
      </c>
      <c r="BB28" s="184">
        <f t="shared" si="34"/>
        <v>7.7914737370555459E-2</v>
      </c>
      <c r="BC28" s="183">
        <f t="shared" si="34"/>
        <v>0.15070124099272991</v>
      </c>
    </row>
    <row r="29" spans="1:55" x14ac:dyDescent="0.35">
      <c r="B29" s="185" t="s">
        <v>178</v>
      </c>
      <c r="C29" s="160">
        <f>C36+C39</f>
        <v>1682.87824826</v>
      </c>
      <c r="D29" s="161">
        <f>D36+D39</f>
        <v>887.02119709999999</v>
      </c>
      <c r="E29" s="161">
        <f>E36+E39</f>
        <v>765.88649564999992</v>
      </c>
      <c r="F29" s="171">
        <f>E29/D29</f>
        <v>0.86343652006735105</v>
      </c>
      <c r="G29" s="160">
        <f>G36+G39</f>
        <v>1900.362186246</v>
      </c>
      <c r="H29" s="161">
        <f>H36+H39</f>
        <v>1789.4825766059998</v>
      </c>
      <c r="I29" s="161">
        <f>I36+I39</f>
        <v>1216.080162836</v>
      </c>
      <c r="J29" s="171">
        <f>I29/H29</f>
        <v>0.67957083166602461</v>
      </c>
      <c r="K29" s="160">
        <f>K36+K39</f>
        <v>894.96471884999983</v>
      </c>
      <c r="L29" s="161">
        <f>L36+L39</f>
        <v>940.26060546000008</v>
      </c>
      <c r="M29" s="161">
        <f>M36+M39</f>
        <v>682.69045205200007</v>
      </c>
      <c r="N29" s="171">
        <f>M29/L29</f>
        <v>0.72606514416076173</v>
      </c>
      <c r="O29" s="160">
        <f>O36+O39</f>
        <v>485.86410966999995</v>
      </c>
      <c r="P29" s="161">
        <f>P36+P39</f>
        <v>544.18522085999996</v>
      </c>
      <c r="Q29" s="161">
        <f>Q36+Q39</f>
        <v>505.17133910000001</v>
      </c>
      <c r="R29" s="171">
        <f>Q29/P29</f>
        <v>0.92830771534305068</v>
      </c>
      <c r="S29" s="160">
        <f>S36+S39</f>
        <v>330.94145100000003</v>
      </c>
      <c r="T29" s="161">
        <f>T36+T39</f>
        <v>377.24868060000006</v>
      </c>
      <c r="U29" s="161">
        <f>U36+U39</f>
        <v>127.41959821000002</v>
      </c>
      <c r="V29" s="171">
        <f>U29/T29</f>
        <v>0.33776022226862096</v>
      </c>
      <c r="W29" s="160">
        <f>W36+W39</f>
        <v>317.72576191640559</v>
      </c>
      <c r="X29" s="161">
        <f>X36+X39</f>
        <v>342.2543281364056</v>
      </c>
      <c r="Y29" s="161">
        <f>Y36+Y39</f>
        <v>111.98166849640558</v>
      </c>
      <c r="Z29" s="171">
        <f>Y29/X29</f>
        <v>0.32718846568326004</v>
      </c>
      <c r="AA29" s="160">
        <f>AA36+AA39</f>
        <v>308.6284748795394</v>
      </c>
      <c r="AB29" s="161">
        <f>AB36+AB39</f>
        <v>314.11796706953942</v>
      </c>
      <c r="AC29" s="161">
        <f>AC36+AC39</f>
        <v>68.573253379539381</v>
      </c>
      <c r="AD29" s="171">
        <f t="shared" si="31"/>
        <v>0.21830414229173536</v>
      </c>
      <c r="AE29" s="160">
        <v>248.99136910000001</v>
      </c>
      <c r="AF29" s="161">
        <v>254.33702371000001</v>
      </c>
      <c r="AG29" s="161">
        <v>33.034342389999999</v>
      </c>
      <c r="AH29" s="173">
        <f t="shared" si="32"/>
        <v>0.12988412739966004</v>
      </c>
      <c r="AI29" s="172">
        <f t="shared" si="13"/>
        <v>-0.11444341481853024</v>
      </c>
      <c r="AJ29" s="173">
        <f t="shared" si="14"/>
        <v>-0.50431414717523659</v>
      </c>
      <c r="AK29" s="171">
        <f t="shared" si="15"/>
        <v>-0.37020065037169181</v>
      </c>
      <c r="AL29" s="172">
        <f t="shared" si="16"/>
        <v>1.1233934100641449</v>
      </c>
      <c r="AM29" s="173">
        <f t="shared" si="17"/>
        <v>0.90317723215739554</v>
      </c>
      <c r="AN29" s="171">
        <f t="shared" si="18"/>
        <v>0.78130536201401568</v>
      </c>
      <c r="AO29" s="172">
        <f t="shared" si="19"/>
        <v>0.84200623391973117</v>
      </c>
      <c r="AP29" s="173">
        <f t="shared" si="19"/>
        <v>0.72783193923213252</v>
      </c>
      <c r="AQ29" s="171">
        <f t="shared" si="19"/>
        <v>0.35140376979474619</v>
      </c>
      <c r="AR29" s="172">
        <f t="shared" ref="AR29:AT43" si="36">(O29-S29)/S29</f>
        <v>0.46812709076446246</v>
      </c>
      <c r="AS29" s="173">
        <f t="shared" si="35"/>
        <v>0.442510600685186</v>
      </c>
      <c r="AT29" s="171">
        <f t="shared" si="35"/>
        <v>2.9646282533981001</v>
      </c>
      <c r="AU29" s="172">
        <f t="shared" si="20"/>
        <v>4.1594641252513609E-2</v>
      </c>
      <c r="AV29" s="173">
        <f t="shared" si="21"/>
        <v>0.10224663236295857</v>
      </c>
      <c r="AW29" s="171">
        <f t="shared" si="22"/>
        <v>0.13786122247401569</v>
      </c>
      <c r="AX29" s="172">
        <f t="shared" si="33"/>
        <v>2.9476499342508653E-2</v>
      </c>
      <c r="AY29" s="173">
        <f t="shared" si="33"/>
        <v>8.9572593791291663E-2</v>
      </c>
      <c r="AZ29" s="171">
        <f t="shared" si="33"/>
        <v>0.63302254126122925</v>
      </c>
      <c r="BA29" s="173">
        <f t="shared" si="34"/>
        <v>0.23951475103375131</v>
      </c>
      <c r="BB29" s="173">
        <f t="shared" si="34"/>
        <v>0.23504617018599225</v>
      </c>
      <c r="BC29" s="171">
        <f t="shared" si="34"/>
        <v>1.0758171169254924</v>
      </c>
    </row>
    <row r="30" spans="1:55" x14ac:dyDescent="0.35">
      <c r="B30" s="8" t="s">
        <v>57</v>
      </c>
      <c r="C30" s="9">
        <v>0</v>
      </c>
      <c r="D30" s="6">
        <v>0</v>
      </c>
      <c r="E30" s="6">
        <v>0</v>
      </c>
      <c r="F30" s="6">
        <v>0</v>
      </c>
      <c r="G30" s="9">
        <v>0</v>
      </c>
      <c r="H30" s="6">
        <v>0</v>
      </c>
      <c r="I30" s="6">
        <v>0</v>
      </c>
      <c r="J30" s="6">
        <v>0</v>
      </c>
      <c r="K30" s="9">
        <v>0</v>
      </c>
      <c r="L30" s="6">
        <v>0</v>
      </c>
      <c r="M30" s="6">
        <v>0</v>
      </c>
      <c r="N30" s="6">
        <v>0</v>
      </c>
      <c r="O30" s="9">
        <v>0</v>
      </c>
      <c r="P30" s="6">
        <v>0</v>
      </c>
      <c r="Q30" s="6">
        <v>0</v>
      </c>
      <c r="R30" s="6">
        <v>0</v>
      </c>
      <c r="S30" s="9">
        <v>0</v>
      </c>
      <c r="T30" s="6">
        <v>0</v>
      </c>
      <c r="U30" s="6">
        <v>0</v>
      </c>
      <c r="V30" s="6">
        <v>0</v>
      </c>
      <c r="W30" s="9">
        <v>0</v>
      </c>
      <c r="X30" s="6">
        <v>0</v>
      </c>
      <c r="Y30" s="6">
        <v>0</v>
      </c>
      <c r="Z30" s="6">
        <v>0</v>
      </c>
      <c r="AA30" s="9">
        <v>0</v>
      </c>
      <c r="AB30" s="6">
        <v>0</v>
      </c>
      <c r="AC30" s="6">
        <v>0</v>
      </c>
      <c r="AD30" s="6">
        <v>0</v>
      </c>
      <c r="AE30" s="9">
        <v>0</v>
      </c>
      <c r="AF30" s="6">
        <v>0</v>
      </c>
      <c r="AG30" s="6">
        <v>0</v>
      </c>
      <c r="AH30" s="6">
        <v>0</v>
      </c>
      <c r="AI30" s="9">
        <v>0</v>
      </c>
      <c r="AJ30" s="6">
        <v>0</v>
      </c>
      <c r="AK30" s="12">
        <v>0</v>
      </c>
      <c r="AL30" s="9">
        <v>0</v>
      </c>
      <c r="AM30" s="6">
        <v>0</v>
      </c>
      <c r="AN30" s="12">
        <v>0</v>
      </c>
      <c r="AO30" s="9">
        <v>0</v>
      </c>
      <c r="AP30" s="6">
        <v>0</v>
      </c>
      <c r="AQ30" s="12">
        <v>0</v>
      </c>
      <c r="AR30" s="9">
        <v>0</v>
      </c>
      <c r="AS30" s="6">
        <v>0</v>
      </c>
      <c r="AT30" s="12">
        <v>0</v>
      </c>
      <c r="AU30" s="9">
        <v>0</v>
      </c>
      <c r="AV30" s="6">
        <v>0</v>
      </c>
      <c r="AW30" s="12">
        <v>0</v>
      </c>
      <c r="AX30" s="9">
        <v>0</v>
      </c>
      <c r="AY30" s="6">
        <v>0</v>
      </c>
      <c r="AZ30" s="12">
        <v>0</v>
      </c>
      <c r="BA30" s="6">
        <v>0</v>
      </c>
      <c r="BB30" s="6">
        <v>0</v>
      </c>
      <c r="BC30" s="12">
        <v>0</v>
      </c>
    </row>
    <row r="31" spans="1:55" x14ac:dyDescent="0.35">
      <c r="B31" s="8" t="s">
        <v>58</v>
      </c>
      <c r="C31" s="9">
        <v>0.105</v>
      </c>
      <c r="D31" s="6">
        <v>0.105</v>
      </c>
      <c r="E31" s="6">
        <v>0.105</v>
      </c>
      <c r="F31" s="85">
        <f>E31/D31</f>
        <v>1</v>
      </c>
      <c r="G31" s="9">
        <v>0</v>
      </c>
      <c r="H31" s="6">
        <v>0</v>
      </c>
      <c r="I31" s="6">
        <v>0</v>
      </c>
      <c r="J31" s="6">
        <v>0</v>
      </c>
      <c r="K31" s="9">
        <v>0</v>
      </c>
      <c r="L31" s="6">
        <v>0</v>
      </c>
      <c r="M31" s="6">
        <v>0</v>
      </c>
      <c r="N31" s="6">
        <v>0</v>
      </c>
      <c r="O31" s="9">
        <v>0</v>
      </c>
      <c r="P31" s="6">
        <v>0</v>
      </c>
      <c r="Q31" s="6">
        <v>0</v>
      </c>
      <c r="R31" s="6">
        <v>0</v>
      </c>
      <c r="S31" s="9">
        <v>0</v>
      </c>
      <c r="T31" s="6">
        <v>0</v>
      </c>
      <c r="U31" s="6">
        <v>0</v>
      </c>
      <c r="V31" s="6">
        <v>0</v>
      </c>
      <c r="W31" s="9">
        <v>0</v>
      </c>
      <c r="X31" s="6">
        <v>0</v>
      </c>
      <c r="Y31" s="6">
        <v>0</v>
      </c>
      <c r="Z31" s="6">
        <v>0</v>
      </c>
      <c r="AA31" s="9">
        <v>0</v>
      </c>
      <c r="AB31" s="6">
        <v>0</v>
      </c>
      <c r="AC31" s="6">
        <v>0</v>
      </c>
      <c r="AD31" s="6">
        <v>0</v>
      </c>
      <c r="AE31" s="9">
        <v>0</v>
      </c>
      <c r="AF31" s="6">
        <v>0</v>
      </c>
      <c r="AG31" s="6">
        <v>0</v>
      </c>
      <c r="AH31" s="6">
        <v>0</v>
      </c>
      <c r="AI31" s="9">
        <v>0</v>
      </c>
      <c r="AJ31" s="6">
        <v>0</v>
      </c>
      <c r="AK31" s="12">
        <v>0</v>
      </c>
      <c r="AL31" s="9">
        <v>0</v>
      </c>
      <c r="AM31" s="6">
        <v>0</v>
      </c>
      <c r="AN31" s="12">
        <v>0</v>
      </c>
      <c r="AO31" s="9">
        <v>0</v>
      </c>
      <c r="AP31" s="6">
        <v>0</v>
      </c>
      <c r="AQ31" s="12">
        <v>0</v>
      </c>
      <c r="AR31" s="9">
        <v>0</v>
      </c>
      <c r="AS31" s="6">
        <v>0</v>
      </c>
      <c r="AT31" s="12">
        <v>0</v>
      </c>
      <c r="AU31" s="9">
        <v>0</v>
      </c>
      <c r="AV31" s="6">
        <v>0</v>
      </c>
      <c r="AW31" s="12">
        <v>0</v>
      </c>
      <c r="AX31" s="9">
        <v>0</v>
      </c>
      <c r="AY31" s="6">
        <v>0</v>
      </c>
      <c r="AZ31" s="12">
        <v>0</v>
      </c>
      <c r="BA31" s="6">
        <v>0</v>
      </c>
      <c r="BB31" s="6">
        <v>0</v>
      </c>
      <c r="BC31" s="12">
        <v>0</v>
      </c>
    </row>
    <row r="32" spans="1:55" x14ac:dyDescent="0.35">
      <c r="B32" s="8" t="s">
        <v>59</v>
      </c>
      <c r="C32" s="9">
        <v>0</v>
      </c>
      <c r="D32" s="6">
        <v>0</v>
      </c>
      <c r="E32" s="6">
        <v>0</v>
      </c>
      <c r="F32" s="6">
        <v>0</v>
      </c>
      <c r="G32" s="9">
        <v>0</v>
      </c>
      <c r="H32" s="6">
        <v>0</v>
      </c>
      <c r="I32" s="6">
        <v>0</v>
      </c>
      <c r="J32" s="6">
        <v>0</v>
      </c>
      <c r="K32" s="9">
        <v>0</v>
      </c>
      <c r="L32" s="6">
        <v>0</v>
      </c>
      <c r="M32" s="6">
        <v>0</v>
      </c>
      <c r="N32" s="6">
        <v>0</v>
      </c>
      <c r="O32" s="9">
        <v>0</v>
      </c>
      <c r="P32" s="6">
        <v>0</v>
      </c>
      <c r="Q32" s="6">
        <v>0</v>
      </c>
      <c r="R32" s="6">
        <v>0</v>
      </c>
      <c r="S32" s="9">
        <v>0</v>
      </c>
      <c r="T32" s="6">
        <v>0</v>
      </c>
      <c r="U32" s="6">
        <v>0</v>
      </c>
      <c r="V32" s="6">
        <v>0</v>
      </c>
      <c r="W32" s="9">
        <v>0</v>
      </c>
      <c r="X32" s="6">
        <v>0</v>
      </c>
      <c r="Y32" s="6">
        <v>0</v>
      </c>
      <c r="Z32" s="6">
        <v>0</v>
      </c>
      <c r="AA32" s="9">
        <v>0</v>
      </c>
      <c r="AB32" s="6">
        <v>0</v>
      </c>
      <c r="AC32" s="6">
        <v>0</v>
      </c>
      <c r="AD32" s="6">
        <v>0</v>
      </c>
      <c r="AE32" s="9">
        <v>0</v>
      </c>
      <c r="AF32" s="6">
        <v>0</v>
      </c>
      <c r="AG32" s="6">
        <v>0</v>
      </c>
      <c r="AH32" s="6">
        <v>0</v>
      </c>
      <c r="AI32" s="9">
        <v>0</v>
      </c>
      <c r="AJ32" s="6">
        <v>0</v>
      </c>
      <c r="AK32" s="12">
        <v>0</v>
      </c>
      <c r="AL32" s="9">
        <v>0</v>
      </c>
      <c r="AM32" s="6">
        <v>0</v>
      </c>
      <c r="AN32" s="12">
        <v>0</v>
      </c>
      <c r="AO32" s="9">
        <v>0</v>
      </c>
      <c r="AP32" s="6">
        <v>0</v>
      </c>
      <c r="AQ32" s="12">
        <v>0</v>
      </c>
      <c r="AR32" s="9">
        <v>0</v>
      </c>
      <c r="AS32" s="6">
        <v>0</v>
      </c>
      <c r="AT32" s="12">
        <v>0</v>
      </c>
      <c r="AU32" s="9">
        <v>0</v>
      </c>
      <c r="AV32" s="6">
        <v>0</v>
      </c>
      <c r="AW32" s="12">
        <v>0</v>
      </c>
      <c r="AX32" s="9">
        <v>0</v>
      </c>
      <c r="AY32" s="6">
        <v>0</v>
      </c>
      <c r="AZ32" s="12">
        <v>0</v>
      </c>
      <c r="BA32" s="6">
        <v>0</v>
      </c>
      <c r="BB32" s="6">
        <v>0</v>
      </c>
      <c r="BC32" s="12">
        <v>0</v>
      </c>
    </row>
    <row r="33" spans="1:55" x14ac:dyDescent="0.35">
      <c r="B33" s="8" t="s">
        <v>60</v>
      </c>
      <c r="C33" s="9">
        <v>97.642555520000002</v>
      </c>
      <c r="D33" s="6">
        <v>174.54914876000001</v>
      </c>
      <c r="E33" s="6">
        <v>151.59206913</v>
      </c>
      <c r="F33" s="85">
        <f>E33/D33</f>
        <v>0.86847784825599283</v>
      </c>
      <c r="G33" s="9">
        <v>286.53673687600002</v>
      </c>
      <c r="H33" s="6">
        <v>359.45385773599992</v>
      </c>
      <c r="I33" s="6">
        <v>309.06278528600001</v>
      </c>
      <c r="J33" s="85">
        <f>I33/H33</f>
        <v>0.85981212507389604</v>
      </c>
      <c r="K33" s="9">
        <v>226.20914309</v>
      </c>
      <c r="L33" s="6">
        <v>319.86118209</v>
      </c>
      <c r="M33" s="6">
        <v>264.66920918199997</v>
      </c>
      <c r="N33" s="85">
        <f>M33/L33</f>
        <v>0.82745023154303687</v>
      </c>
      <c r="O33" s="9">
        <v>280.19592</v>
      </c>
      <c r="P33" s="6">
        <v>288.45225450999999</v>
      </c>
      <c r="Q33" s="6">
        <v>278.53113027999996</v>
      </c>
      <c r="R33" s="85">
        <f>Q33/P33</f>
        <v>0.96560566237607237</v>
      </c>
      <c r="S33" s="9">
        <v>32.77863</v>
      </c>
      <c r="T33" s="6">
        <v>56.004819650000009</v>
      </c>
      <c r="U33" s="6">
        <v>24.46628534000001</v>
      </c>
      <c r="V33" s="85">
        <f>U33/T33</f>
        <v>0.43686035403561924</v>
      </c>
      <c r="W33" s="9">
        <v>35.429792694187135</v>
      </c>
      <c r="X33" s="6">
        <v>45.938077294187146</v>
      </c>
      <c r="Y33" s="6">
        <v>34.988480624187133</v>
      </c>
      <c r="Z33" s="85">
        <f>Y33/X33</f>
        <v>0.76164442843615621</v>
      </c>
      <c r="AA33" s="9">
        <v>23.074340961392444</v>
      </c>
      <c r="AB33" s="6">
        <v>29.255701521392446</v>
      </c>
      <c r="AC33" s="6">
        <v>21.860856451392447</v>
      </c>
      <c r="AD33" s="85">
        <f t="shared" si="31"/>
        <v>0.74723405403241772</v>
      </c>
      <c r="AE33" s="9">
        <v>8.0036799999999992</v>
      </c>
      <c r="AF33" s="6">
        <v>12.80955157</v>
      </c>
      <c r="AG33" s="6">
        <v>11.35294751</v>
      </c>
      <c r="AH33" s="95">
        <f t="shared" si="32"/>
        <v>0.88628766182483931</v>
      </c>
      <c r="AI33" s="515">
        <f t="shared" si="13"/>
        <v>-0.65923198335906497</v>
      </c>
      <c r="AJ33" s="95">
        <f t="shared" si="14"/>
        <v>-0.51440457515357296</v>
      </c>
      <c r="AK33" s="85">
        <f t="shared" si="15"/>
        <v>-0.50951044141493784</v>
      </c>
      <c r="AL33" s="515">
        <f t="shared" si="16"/>
        <v>0.26668945809143518</v>
      </c>
      <c r="AM33" s="95">
        <f t="shared" si="17"/>
        <v>0.12378080824718407</v>
      </c>
      <c r="AN33" s="85">
        <f t="shared" si="18"/>
        <v>0.16773230343342568</v>
      </c>
      <c r="AO33" s="515">
        <f t="shared" si="19"/>
        <v>-0.19267510001573185</v>
      </c>
      <c r="AP33" s="95">
        <f t="shared" si="19"/>
        <v>0.10888778676164285</v>
      </c>
      <c r="AQ33" s="85">
        <f t="shared" si="19"/>
        <v>-4.9767941860089246E-2</v>
      </c>
      <c r="AR33" s="515">
        <f t="shared" si="36"/>
        <v>7.5481278503708058</v>
      </c>
      <c r="AS33" s="95">
        <f t="shared" si="36"/>
        <v>4.1504898384223248</v>
      </c>
      <c r="AT33" s="85">
        <f t="shared" si="36"/>
        <v>10.384283572652874</v>
      </c>
      <c r="AU33" s="515">
        <f t="shared" si="20"/>
        <v>-7.4828625644826424E-2</v>
      </c>
      <c r="AV33" s="95">
        <f t="shared" si="21"/>
        <v>0.21913721576428877</v>
      </c>
      <c r="AW33" s="85">
        <f t="shared" si="22"/>
        <v>-0.30073312977509664</v>
      </c>
      <c r="AX33" s="515">
        <f t="shared" ref="AX33:AZ39" si="37">(W33-AA33)/AA33</f>
        <v>0.53546282225211117</v>
      </c>
      <c r="AY33" s="95">
        <f t="shared" si="37"/>
        <v>0.57022648254037456</v>
      </c>
      <c r="AZ33" s="85">
        <f t="shared" si="37"/>
        <v>0.60050822811923776</v>
      </c>
      <c r="BA33" s="95">
        <f t="shared" ref="BA33:BC39" si="38">(AA33-AE33)/AE33</f>
        <v>1.8829664556044778</v>
      </c>
      <c r="BB33" s="95">
        <f t="shared" si="38"/>
        <v>1.2838973996489751</v>
      </c>
      <c r="BC33" s="85">
        <f t="shared" si="38"/>
        <v>0.92556659247625173</v>
      </c>
    </row>
    <row r="34" spans="1:55" x14ac:dyDescent="0.35">
      <c r="B34" s="8" t="s">
        <v>61</v>
      </c>
      <c r="C34" s="9">
        <v>293.47444273999997</v>
      </c>
      <c r="D34" s="6">
        <v>293.47444273999997</v>
      </c>
      <c r="E34" s="6">
        <v>293.42968786</v>
      </c>
      <c r="F34" s="85">
        <f>E34/D34</f>
        <v>0.99984749990635602</v>
      </c>
      <c r="G34" s="9">
        <v>204.83376468000003</v>
      </c>
      <c r="H34" s="6">
        <v>212.38157993999999</v>
      </c>
      <c r="I34" s="6">
        <v>205.23478573000003</v>
      </c>
      <c r="J34" s="85">
        <f>I34/H34</f>
        <v>0.96634927467806286</v>
      </c>
      <c r="K34" s="9">
        <v>287.46553999999998</v>
      </c>
      <c r="L34" s="6">
        <v>150.46653809</v>
      </c>
      <c r="M34" s="6">
        <v>140.18044484999999</v>
      </c>
      <c r="N34" s="85">
        <f>M34/L34</f>
        <v>0.93163866617408653</v>
      </c>
      <c r="O34" s="9">
        <v>3.2932562200000004</v>
      </c>
      <c r="P34" s="6">
        <v>24.9149843</v>
      </c>
      <c r="Q34" s="6">
        <v>24.26819768</v>
      </c>
      <c r="R34" s="85">
        <f>Q34/P34</f>
        <v>0.97404025576688802</v>
      </c>
      <c r="S34" s="9">
        <v>0.74526099999999995</v>
      </c>
      <c r="T34" s="6">
        <v>32.000043720000001</v>
      </c>
      <c r="U34" s="6">
        <v>32.000040720000001</v>
      </c>
      <c r="V34" s="85">
        <f>U34/T34</f>
        <v>0.99999990625012813</v>
      </c>
      <c r="W34" s="9">
        <v>8.3731E-2</v>
      </c>
      <c r="X34" s="6">
        <v>21.852072</v>
      </c>
      <c r="Y34" s="6">
        <v>21.536607920000002</v>
      </c>
      <c r="Z34" s="85">
        <f>Y34/X34</f>
        <v>0.98556365364346232</v>
      </c>
      <c r="AA34" s="9">
        <v>0</v>
      </c>
      <c r="AB34" s="6">
        <v>0</v>
      </c>
      <c r="AC34" s="6">
        <v>0</v>
      </c>
      <c r="AD34" s="6">
        <v>0</v>
      </c>
      <c r="AE34" s="9">
        <v>0</v>
      </c>
      <c r="AF34" s="6">
        <v>0</v>
      </c>
      <c r="AG34" s="6">
        <v>0</v>
      </c>
      <c r="AH34" s="6">
        <v>0</v>
      </c>
      <c r="AI34" s="515">
        <f t="shared" si="13"/>
        <v>0.43274446573043346</v>
      </c>
      <c r="AJ34" s="95">
        <f t="shared" si="14"/>
        <v>0.38182625264822662</v>
      </c>
      <c r="AK34" s="85">
        <f t="shared" si="15"/>
        <v>0.42972687021013201</v>
      </c>
      <c r="AL34" s="515">
        <f t="shared" si="16"/>
        <v>-0.2874493246042637</v>
      </c>
      <c r="AM34" s="95">
        <f t="shared" si="17"/>
        <v>0.41148711624485007</v>
      </c>
      <c r="AN34" s="85">
        <f t="shared" si="18"/>
        <v>0.46407572004505626</v>
      </c>
      <c r="AO34" s="515">
        <f t="shared" si="19"/>
        <v>86.289151161156823</v>
      </c>
      <c r="AP34" s="95">
        <f t="shared" si="19"/>
        <v>5.039198591427569</v>
      </c>
      <c r="AQ34" s="85">
        <f t="shared" si="19"/>
        <v>4.7763022494878564</v>
      </c>
      <c r="AR34" s="515">
        <f t="shared" si="36"/>
        <v>3.4189300392748323</v>
      </c>
      <c r="AS34" s="95">
        <f t="shared" si="36"/>
        <v>-0.22140780437658727</v>
      </c>
      <c r="AT34" s="85">
        <f t="shared" si="36"/>
        <v>-0.24161978753882038</v>
      </c>
      <c r="AU34" s="515">
        <f t="shared" si="20"/>
        <v>7.9006580597389249</v>
      </c>
      <c r="AV34" s="95">
        <f t="shared" si="21"/>
        <v>0.46439402725746104</v>
      </c>
      <c r="AW34" s="85">
        <f t="shared" si="22"/>
        <v>0.48584404929817743</v>
      </c>
      <c r="AX34" s="9">
        <v>0</v>
      </c>
      <c r="AY34" s="6">
        <v>0</v>
      </c>
      <c r="AZ34" s="12">
        <v>0</v>
      </c>
      <c r="BA34" s="6">
        <v>0</v>
      </c>
      <c r="BB34" s="6">
        <v>0</v>
      </c>
      <c r="BC34" s="12">
        <v>0</v>
      </c>
    </row>
    <row r="35" spans="1:55" x14ac:dyDescent="0.35">
      <c r="B35" s="8" t="s">
        <v>62</v>
      </c>
      <c r="C35" s="9">
        <v>1234.15625</v>
      </c>
      <c r="D35" s="6">
        <v>381.89260560000002</v>
      </c>
      <c r="E35" s="6">
        <v>310.75973865999998</v>
      </c>
      <c r="F35" s="85">
        <f>E35/D35</f>
        <v>0.8137359406887662</v>
      </c>
      <c r="G35" s="9">
        <v>1341.4916846900001</v>
      </c>
      <c r="H35" s="6">
        <v>1150.14713893</v>
      </c>
      <c r="I35" s="6">
        <v>661.29059182000003</v>
      </c>
      <c r="J35" s="85">
        <f>I35/H35</f>
        <v>0.57496173266596928</v>
      </c>
      <c r="K35" s="9">
        <v>360.79003575999997</v>
      </c>
      <c r="L35" s="6">
        <v>449.43288527999999</v>
      </c>
      <c r="M35" s="6">
        <v>257.70779802000004</v>
      </c>
      <c r="N35" s="85">
        <f>M35/L35</f>
        <v>0.57340663413948045</v>
      </c>
      <c r="O35" s="9">
        <v>181.87493344999999</v>
      </c>
      <c r="P35" s="6">
        <v>210.31798204999998</v>
      </c>
      <c r="Q35" s="6">
        <v>187.08151114</v>
      </c>
      <c r="R35" s="85">
        <f>Q35/P35</f>
        <v>0.88951743125570759</v>
      </c>
      <c r="S35" s="9">
        <v>60.902859999999997</v>
      </c>
      <c r="T35" s="6">
        <v>52.729117230000007</v>
      </c>
      <c r="U35" s="6">
        <v>51.015272150000001</v>
      </c>
      <c r="V35" s="85">
        <f>U35/T35</f>
        <v>0.96749717859822393</v>
      </c>
      <c r="W35" s="9">
        <v>45.697538222218441</v>
      </c>
      <c r="X35" s="6">
        <v>37.949478842218447</v>
      </c>
      <c r="Y35" s="6">
        <v>36.362579952218432</v>
      </c>
      <c r="Z35" s="85">
        <f>Y35/X35</f>
        <v>0.95818390822709787</v>
      </c>
      <c r="AA35" s="9">
        <v>49.039433918146933</v>
      </c>
      <c r="AB35" s="6">
        <v>48.347565548146932</v>
      </c>
      <c r="AC35" s="6">
        <v>32.591396928146935</v>
      </c>
      <c r="AD35" s="85">
        <f t="shared" si="31"/>
        <v>0.67410626695755316</v>
      </c>
      <c r="AE35" s="9">
        <v>24.972989100000003</v>
      </c>
      <c r="AF35" s="6">
        <v>25.512772139999999</v>
      </c>
      <c r="AG35" s="6">
        <v>21.447083879999997</v>
      </c>
      <c r="AH35" s="95">
        <f t="shared" si="32"/>
        <v>0.84064106253566839</v>
      </c>
      <c r="AI35" s="515">
        <f t="shared" si="13"/>
        <v>-8.0012001501748989E-2</v>
      </c>
      <c r="AJ35" s="95">
        <f t="shared" si="14"/>
        <v>-0.66796195662819213</v>
      </c>
      <c r="AK35" s="85">
        <f t="shared" si="15"/>
        <v>-0.53007083042762049</v>
      </c>
      <c r="AL35" s="515">
        <f t="shared" si="16"/>
        <v>2.718206024909096</v>
      </c>
      <c r="AM35" s="95">
        <f t="shared" si="17"/>
        <v>1.5591076590077513</v>
      </c>
      <c r="AN35" s="85">
        <f t="shared" si="18"/>
        <v>1.566048047054746</v>
      </c>
      <c r="AO35" s="515">
        <f t="shared" si="19"/>
        <v>0.98372600839568858</v>
      </c>
      <c r="AP35" s="95">
        <f t="shared" si="19"/>
        <v>1.1369208704805565</v>
      </c>
      <c r="AQ35" s="85">
        <f t="shared" si="19"/>
        <v>0.37751612358501735</v>
      </c>
      <c r="AR35" s="515">
        <f t="shared" si="36"/>
        <v>1.9863118653212672</v>
      </c>
      <c r="AS35" s="95">
        <f t="shared" si="36"/>
        <v>2.9886497840009438</v>
      </c>
      <c r="AT35" s="85">
        <f t="shared" si="36"/>
        <v>2.6671667768413538</v>
      </c>
      <c r="AU35" s="515">
        <f t="shared" si="20"/>
        <v>0.33273831303211493</v>
      </c>
      <c r="AV35" s="95">
        <f t="shared" si="21"/>
        <v>0.38945563519410831</v>
      </c>
      <c r="AW35" s="85">
        <f t="shared" si="22"/>
        <v>0.40296074197803522</v>
      </c>
      <c r="AX35" s="515">
        <f t="shared" si="37"/>
        <v>-6.8147109966777808E-2</v>
      </c>
      <c r="AY35" s="95">
        <f t="shared" si="37"/>
        <v>-0.21506949911621814</v>
      </c>
      <c r="AZ35" s="85">
        <f t="shared" si="37"/>
        <v>0.11571099675124964</v>
      </c>
      <c r="BA35" s="95">
        <f t="shared" si="38"/>
        <v>0.96369900782709783</v>
      </c>
      <c r="BB35" s="95">
        <f t="shared" si="38"/>
        <v>0.89503380043698122</v>
      </c>
      <c r="BC35" s="85">
        <f t="shared" si="38"/>
        <v>0.51961903587924696</v>
      </c>
    </row>
    <row r="36" spans="1:55" x14ac:dyDescent="0.35">
      <c r="A36" s="186"/>
      <c r="B36" s="187" t="s">
        <v>63</v>
      </c>
      <c r="C36" s="176">
        <f>SUM(C30:C35)</f>
        <v>1625.37824826</v>
      </c>
      <c r="D36" s="177">
        <f>SUM(D30:D35)</f>
        <v>850.02119709999999</v>
      </c>
      <c r="E36" s="177">
        <f>SUM(E30:E35)</f>
        <v>755.88649564999992</v>
      </c>
      <c r="F36" s="178">
        <f>E36/D36</f>
        <v>0.88925605411822961</v>
      </c>
      <c r="G36" s="176">
        <f>SUM(G30:G35)</f>
        <v>1832.862186246</v>
      </c>
      <c r="H36" s="177">
        <f>SUM(H30:H35)</f>
        <v>1721.9825766059998</v>
      </c>
      <c r="I36" s="177">
        <f>SUM(I30:I35)</f>
        <v>1175.588162836</v>
      </c>
      <c r="J36" s="178">
        <f>I36/H36</f>
        <v>0.68269457473435391</v>
      </c>
      <c r="K36" s="176">
        <f>SUM(K30:K35)</f>
        <v>874.46471884999983</v>
      </c>
      <c r="L36" s="177">
        <f>SUM(L30:L35)</f>
        <v>919.76060546000008</v>
      </c>
      <c r="M36" s="177">
        <f>SUM(M30:M35)</f>
        <v>662.55745205200003</v>
      </c>
      <c r="N36" s="178">
        <f>M36/L36</f>
        <v>0.7203585890924683</v>
      </c>
      <c r="O36" s="176">
        <f>SUM(O30:O35)</f>
        <v>465.36410966999995</v>
      </c>
      <c r="P36" s="177">
        <f>SUM(P30:P35)</f>
        <v>523.68522085999996</v>
      </c>
      <c r="Q36" s="177">
        <f>SUM(Q30:Q35)</f>
        <v>489.8808391</v>
      </c>
      <c r="R36" s="178">
        <f>Q36/P36</f>
        <v>0.93544904378915616</v>
      </c>
      <c r="S36" s="176">
        <f>SUM(S30:S35)</f>
        <v>94.426750999999996</v>
      </c>
      <c r="T36" s="177">
        <f>SUM(T30:T35)</f>
        <v>140.73398060000002</v>
      </c>
      <c r="U36" s="177">
        <f>SUM(U30:U35)</f>
        <v>107.48159821000002</v>
      </c>
      <c r="V36" s="178">
        <f>U36/T36</f>
        <v>0.76372172343713274</v>
      </c>
      <c r="W36" s="176">
        <f>SUM(W30:W35)</f>
        <v>81.211061916405583</v>
      </c>
      <c r="X36" s="177">
        <f>SUM(X30:X35)</f>
        <v>105.7396281364056</v>
      </c>
      <c r="Y36" s="177">
        <f>SUM(Y30:Y35)</f>
        <v>92.887668496405567</v>
      </c>
      <c r="Z36" s="178">
        <f>Y36/X36</f>
        <v>0.8784565458900534</v>
      </c>
      <c r="AA36" s="176">
        <f>SUM(AA30:AA35)</f>
        <v>72.113774879539378</v>
      </c>
      <c r="AB36" s="177">
        <f>SUM(AB30:AB35)</f>
        <v>77.603267069539385</v>
      </c>
      <c r="AC36" s="177">
        <f>SUM(AC30:AC35)</f>
        <v>54.452253379539385</v>
      </c>
      <c r="AD36" s="178">
        <f t="shared" si="31"/>
        <v>0.70167475463043782</v>
      </c>
      <c r="AE36" s="176">
        <f>SUM(AE30:AE35)</f>
        <v>32.976669100000002</v>
      </c>
      <c r="AF36" s="177">
        <f>SUM(AF30:AF35)</f>
        <v>38.322323709999999</v>
      </c>
      <c r="AG36" s="177">
        <f>SUM(AG30:AG35)</f>
        <v>32.800031390000001</v>
      </c>
      <c r="AH36" s="180">
        <f t="shared" si="32"/>
        <v>0.8558988133968769</v>
      </c>
      <c r="AI36" s="179">
        <f t="shared" si="13"/>
        <v>-0.11320214882656338</v>
      </c>
      <c r="AJ36" s="180">
        <f t="shared" si="14"/>
        <v>-0.50637061684132822</v>
      </c>
      <c r="AK36" s="178">
        <f t="shared" si="15"/>
        <v>-0.35701419974620008</v>
      </c>
      <c r="AL36" s="179">
        <f t="shared" si="16"/>
        <v>1.0959818580861438</v>
      </c>
      <c r="AM36" s="180">
        <f t="shared" si="17"/>
        <v>0.87220736176755942</v>
      </c>
      <c r="AN36" s="178">
        <f t="shared" si="18"/>
        <v>0.77431882955221132</v>
      </c>
      <c r="AO36" s="179">
        <f t="shared" si="19"/>
        <v>0.87909789491523582</v>
      </c>
      <c r="AP36" s="180">
        <f t="shared" si="19"/>
        <v>0.7563233958551705</v>
      </c>
      <c r="AQ36" s="178">
        <f t="shared" si="19"/>
        <v>0.35248697064624596</v>
      </c>
      <c r="AR36" s="179">
        <f t="shared" si="36"/>
        <v>3.9283079714349167</v>
      </c>
      <c r="AS36" s="180">
        <f t="shared" si="36"/>
        <v>2.7211000401419749</v>
      </c>
      <c r="AT36" s="178">
        <f t="shared" si="36"/>
        <v>3.5578112649837936</v>
      </c>
      <c r="AU36" s="179">
        <f t="shared" si="20"/>
        <v>0.16273262252373882</v>
      </c>
      <c r="AV36" s="180">
        <f t="shared" si="21"/>
        <v>0.33094832164958271</v>
      </c>
      <c r="AW36" s="178">
        <f t="shared" si="22"/>
        <v>0.15711374771086201</v>
      </c>
      <c r="AX36" s="179">
        <f t="shared" si="37"/>
        <v>0.12615186283151225</v>
      </c>
      <c r="AY36" s="180">
        <f t="shared" si="37"/>
        <v>0.36256670794096268</v>
      </c>
      <c r="AZ36" s="178">
        <f t="shared" si="37"/>
        <v>0.70585536376183133</v>
      </c>
      <c r="BA36" s="180">
        <f t="shared" si="38"/>
        <v>1.1868119748801242</v>
      </c>
      <c r="BB36" s="180">
        <f t="shared" si="38"/>
        <v>1.02501465351615</v>
      </c>
      <c r="BC36" s="178">
        <f t="shared" si="38"/>
        <v>0.66012808744264384</v>
      </c>
    </row>
    <row r="37" spans="1:55" x14ac:dyDescent="0.35">
      <c r="B37" s="8" t="s">
        <v>64</v>
      </c>
      <c r="C37" s="9">
        <v>57.5</v>
      </c>
      <c r="D37" s="6">
        <v>37</v>
      </c>
      <c r="E37" s="6">
        <v>10</v>
      </c>
      <c r="F37" s="85">
        <f>E37/D37</f>
        <v>0.27027027027027029</v>
      </c>
      <c r="G37" s="9">
        <v>67.5</v>
      </c>
      <c r="H37" s="6">
        <v>67.5</v>
      </c>
      <c r="I37" s="6">
        <v>40.492000000000004</v>
      </c>
      <c r="J37" s="85">
        <f>I37/H37</f>
        <v>0.59988148148148157</v>
      </c>
      <c r="K37" s="9">
        <v>20.5</v>
      </c>
      <c r="L37" s="6">
        <v>20.5</v>
      </c>
      <c r="M37" s="6">
        <v>20.132999999999999</v>
      </c>
      <c r="N37" s="85">
        <f>M37/L37</f>
        <v>0.98209756097560974</v>
      </c>
      <c r="O37" s="9">
        <v>20.5</v>
      </c>
      <c r="P37" s="6">
        <v>20.5</v>
      </c>
      <c r="Q37" s="6">
        <v>15.2905</v>
      </c>
      <c r="R37" s="85">
        <f>Q37/P37</f>
        <v>0.7458780487804878</v>
      </c>
      <c r="S37" s="9">
        <v>236.5147</v>
      </c>
      <c r="T37" s="6">
        <v>236.5147</v>
      </c>
      <c r="U37" s="6">
        <v>19.937999999999999</v>
      </c>
      <c r="V37" s="85">
        <f>U37/T37</f>
        <v>8.4299200007441386E-2</v>
      </c>
      <c r="W37" s="9">
        <v>236.5147</v>
      </c>
      <c r="X37" s="6">
        <v>236.5147</v>
      </c>
      <c r="Y37" s="6">
        <v>19.094000000000001</v>
      </c>
      <c r="Z37" s="85">
        <f>Y37/X37</f>
        <v>8.0730711452607393E-2</v>
      </c>
      <c r="AA37" s="9">
        <v>236.5147</v>
      </c>
      <c r="AB37" s="6">
        <v>236.5147</v>
      </c>
      <c r="AC37" s="6">
        <v>14.121</v>
      </c>
      <c r="AD37" s="85">
        <f t="shared" si="31"/>
        <v>5.9704534221340151E-2</v>
      </c>
      <c r="AE37" s="9">
        <v>216.0147</v>
      </c>
      <c r="AF37" s="6">
        <v>216.0147</v>
      </c>
      <c r="AG37" s="6">
        <v>0.23431099999999999</v>
      </c>
      <c r="AH37" s="95">
        <f t="shared" si="32"/>
        <v>1.0846993283327477E-3</v>
      </c>
      <c r="AI37" s="515">
        <f t="shared" si="13"/>
        <v>-0.14814814814814814</v>
      </c>
      <c r="AJ37" s="95">
        <f t="shared" si="14"/>
        <v>-0.45185185185185184</v>
      </c>
      <c r="AK37" s="85">
        <f t="shared" si="15"/>
        <v>-0.75303763706411142</v>
      </c>
      <c r="AL37" s="515">
        <f t="shared" si="16"/>
        <v>2.2926829268292681</v>
      </c>
      <c r="AM37" s="95">
        <f t="shared" si="17"/>
        <v>2.2926829268292681</v>
      </c>
      <c r="AN37" s="85">
        <f t="shared" si="18"/>
        <v>1.0112253514131031</v>
      </c>
      <c r="AO37" s="515">
        <f t="shared" si="19"/>
        <v>0</v>
      </c>
      <c r="AP37" s="95">
        <f t="shared" si="19"/>
        <v>0</v>
      </c>
      <c r="AQ37" s="85">
        <f t="shared" si="19"/>
        <v>0.31669991170988521</v>
      </c>
      <c r="AR37" s="515">
        <f t="shared" si="36"/>
        <v>-0.91332462633400802</v>
      </c>
      <c r="AS37" s="95">
        <f t="shared" si="36"/>
        <v>-0.91332462633400802</v>
      </c>
      <c r="AT37" s="85">
        <f t="shared" si="36"/>
        <v>-0.23309760256796064</v>
      </c>
      <c r="AU37" s="515">
        <f t="shared" si="20"/>
        <v>0</v>
      </c>
      <c r="AV37" s="95">
        <f t="shared" si="21"/>
        <v>0</v>
      </c>
      <c r="AW37" s="85">
        <f t="shared" si="22"/>
        <v>4.4202367235780748E-2</v>
      </c>
      <c r="AX37" s="515">
        <f t="shared" si="37"/>
        <v>0</v>
      </c>
      <c r="AY37" s="95">
        <f t="shared" si="37"/>
        <v>0</v>
      </c>
      <c r="AZ37" s="85">
        <f t="shared" si="37"/>
        <v>0.35217052616670214</v>
      </c>
      <c r="BA37" s="95">
        <f t="shared" si="38"/>
        <v>9.4900948870609264E-2</v>
      </c>
      <c r="BB37" s="95">
        <f t="shared" si="38"/>
        <v>9.4900948870609264E-2</v>
      </c>
      <c r="BC37" s="85">
        <f t="shared" si="38"/>
        <v>59.266056651202895</v>
      </c>
    </row>
    <row r="38" spans="1:55" x14ac:dyDescent="0.35">
      <c r="B38" s="8" t="s">
        <v>65</v>
      </c>
      <c r="C38" s="9">
        <v>0</v>
      </c>
      <c r="D38" s="6">
        <v>0</v>
      </c>
      <c r="E38" s="6">
        <v>0</v>
      </c>
      <c r="F38" s="6">
        <v>0</v>
      </c>
      <c r="G38" s="9">
        <v>0</v>
      </c>
      <c r="H38" s="6">
        <v>0</v>
      </c>
      <c r="I38" s="6">
        <v>0</v>
      </c>
      <c r="J38" s="6">
        <v>0</v>
      </c>
      <c r="K38" s="9">
        <v>0</v>
      </c>
      <c r="L38" s="6">
        <v>0</v>
      </c>
      <c r="M38" s="6">
        <v>0</v>
      </c>
      <c r="N38" s="6">
        <v>0</v>
      </c>
      <c r="O38" s="9">
        <v>0</v>
      </c>
      <c r="P38" s="6">
        <v>0</v>
      </c>
      <c r="Q38" s="6">
        <v>0</v>
      </c>
      <c r="R38" s="6">
        <v>0</v>
      </c>
      <c r="S38" s="9">
        <v>0</v>
      </c>
      <c r="T38" s="6">
        <v>0</v>
      </c>
      <c r="U38" s="6">
        <v>0</v>
      </c>
      <c r="V38" s="6">
        <v>0</v>
      </c>
      <c r="W38" s="9">
        <v>0</v>
      </c>
      <c r="X38" s="6">
        <v>0</v>
      </c>
      <c r="Y38" s="6">
        <v>0</v>
      </c>
      <c r="Z38" s="6">
        <v>0</v>
      </c>
      <c r="AA38" s="9">
        <v>0</v>
      </c>
      <c r="AB38" s="6">
        <v>0</v>
      </c>
      <c r="AC38" s="6">
        <v>0</v>
      </c>
      <c r="AD38" s="6">
        <v>0</v>
      </c>
      <c r="AE38" s="9">
        <v>0</v>
      </c>
      <c r="AF38" s="6">
        <v>0</v>
      </c>
      <c r="AG38" s="6">
        <v>0</v>
      </c>
      <c r="AH38" s="6">
        <v>0</v>
      </c>
      <c r="AI38" s="9">
        <v>0</v>
      </c>
      <c r="AJ38" s="6">
        <v>0</v>
      </c>
      <c r="AK38" s="12">
        <v>0</v>
      </c>
      <c r="AL38" s="9">
        <v>0</v>
      </c>
      <c r="AM38" s="6">
        <v>0</v>
      </c>
      <c r="AN38" s="12">
        <v>0</v>
      </c>
      <c r="AO38" s="9">
        <v>0</v>
      </c>
      <c r="AP38" s="6">
        <v>0</v>
      </c>
      <c r="AQ38" s="12">
        <v>0</v>
      </c>
      <c r="AR38" s="9">
        <v>0</v>
      </c>
      <c r="AS38" s="6">
        <v>0</v>
      </c>
      <c r="AT38" s="12">
        <v>0</v>
      </c>
      <c r="AU38" s="9">
        <v>0</v>
      </c>
      <c r="AV38" s="6">
        <v>0</v>
      </c>
      <c r="AW38" s="12">
        <v>0</v>
      </c>
      <c r="AX38" s="9">
        <v>0</v>
      </c>
      <c r="AY38" s="6">
        <v>0</v>
      </c>
      <c r="AZ38" s="12">
        <v>0</v>
      </c>
      <c r="BA38" s="6">
        <v>0</v>
      </c>
      <c r="BB38" s="6">
        <v>0</v>
      </c>
      <c r="BC38" s="12">
        <v>0</v>
      </c>
    </row>
    <row r="39" spans="1:55" ht="15" thickBot="1" x14ac:dyDescent="0.4">
      <c r="B39" s="188" t="s">
        <v>66</v>
      </c>
      <c r="C39" s="181">
        <f>SUM(C37:C38)</f>
        <v>57.5</v>
      </c>
      <c r="D39" s="182">
        <f>SUM(D37:D38)</f>
        <v>37</v>
      </c>
      <c r="E39" s="182">
        <f>SUM(E37:E38)</f>
        <v>10</v>
      </c>
      <c r="F39" s="183">
        <f>E39/D39</f>
        <v>0.27027027027027029</v>
      </c>
      <c r="G39" s="181">
        <f>SUM(G37:G38)</f>
        <v>67.5</v>
      </c>
      <c r="H39" s="182">
        <f>SUM(H37:H38)</f>
        <v>67.5</v>
      </c>
      <c r="I39" s="182">
        <f>SUM(I37:I38)</f>
        <v>40.492000000000004</v>
      </c>
      <c r="J39" s="183">
        <f>I39/H39</f>
        <v>0.59988148148148157</v>
      </c>
      <c r="K39" s="181">
        <f>SUM(K37:K38)</f>
        <v>20.5</v>
      </c>
      <c r="L39" s="182">
        <f>SUM(L37:L38)</f>
        <v>20.5</v>
      </c>
      <c r="M39" s="182">
        <f>SUM(M37:M38)</f>
        <v>20.132999999999999</v>
      </c>
      <c r="N39" s="183">
        <f>M39/L39</f>
        <v>0.98209756097560974</v>
      </c>
      <c r="O39" s="181">
        <f>SUM(O37:O38)</f>
        <v>20.5</v>
      </c>
      <c r="P39" s="182">
        <f>SUM(P37:P38)</f>
        <v>20.5</v>
      </c>
      <c r="Q39" s="182">
        <f>SUM(Q37:Q38)</f>
        <v>15.2905</v>
      </c>
      <c r="R39" s="183">
        <f>Q39/P39</f>
        <v>0.7458780487804878</v>
      </c>
      <c r="S39" s="181">
        <f>SUM(S37:S38)</f>
        <v>236.5147</v>
      </c>
      <c r="T39" s="182">
        <f>SUM(T37:T38)</f>
        <v>236.5147</v>
      </c>
      <c r="U39" s="182">
        <f>SUM(U37:U38)</f>
        <v>19.937999999999999</v>
      </c>
      <c r="V39" s="183">
        <f>U39/T39</f>
        <v>8.4299200007441386E-2</v>
      </c>
      <c r="W39" s="181">
        <f>SUM(W37:W38)</f>
        <v>236.5147</v>
      </c>
      <c r="X39" s="182">
        <f>SUM(X37:X38)</f>
        <v>236.5147</v>
      </c>
      <c r="Y39" s="182">
        <f>SUM(Y37:Y38)</f>
        <v>19.094000000000001</v>
      </c>
      <c r="Z39" s="183">
        <f>Y39/X39</f>
        <v>8.0730711452607393E-2</v>
      </c>
      <c r="AA39" s="181">
        <f>SUM(AA37:AA38)</f>
        <v>236.5147</v>
      </c>
      <c r="AB39" s="182">
        <f>SUM(AB37:AB38)</f>
        <v>236.5147</v>
      </c>
      <c r="AC39" s="182">
        <f>SUM(AC37:AC38)</f>
        <v>14.121</v>
      </c>
      <c r="AD39" s="183">
        <f t="shared" si="31"/>
        <v>5.9704534221340151E-2</v>
      </c>
      <c r="AE39" s="181">
        <f>SUM(AE37:AE38)</f>
        <v>216.0147</v>
      </c>
      <c r="AF39" s="182">
        <f>SUM(AF37:AF38)</f>
        <v>216.0147</v>
      </c>
      <c r="AG39" s="182">
        <f>SUM(AG37:AG38)</f>
        <v>0.23431099999999999</v>
      </c>
      <c r="AH39" s="184">
        <f t="shared" si="32"/>
        <v>1.0846993283327477E-3</v>
      </c>
      <c r="AI39" s="776">
        <f t="shared" si="13"/>
        <v>-0.14814814814814814</v>
      </c>
      <c r="AJ39" s="184">
        <f t="shared" si="14"/>
        <v>-0.45185185185185184</v>
      </c>
      <c r="AK39" s="183">
        <f t="shared" si="15"/>
        <v>-0.75303763706411142</v>
      </c>
      <c r="AL39" s="776">
        <f t="shared" si="16"/>
        <v>2.2926829268292681</v>
      </c>
      <c r="AM39" s="184">
        <f t="shared" si="17"/>
        <v>2.2926829268292681</v>
      </c>
      <c r="AN39" s="183">
        <f t="shared" si="18"/>
        <v>1.0112253514131031</v>
      </c>
      <c r="AO39" s="776">
        <f t="shared" si="19"/>
        <v>0</v>
      </c>
      <c r="AP39" s="184">
        <f t="shared" si="19"/>
        <v>0</v>
      </c>
      <c r="AQ39" s="183">
        <f t="shared" si="19"/>
        <v>0.31669991170988521</v>
      </c>
      <c r="AR39" s="776">
        <f t="shared" si="36"/>
        <v>-0.91332462633400802</v>
      </c>
      <c r="AS39" s="184">
        <f t="shared" si="36"/>
        <v>-0.91332462633400802</v>
      </c>
      <c r="AT39" s="183">
        <f t="shared" si="36"/>
        <v>-0.23309760256796064</v>
      </c>
      <c r="AU39" s="776">
        <f t="shared" si="20"/>
        <v>0</v>
      </c>
      <c r="AV39" s="184">
        <f t="shared" si="21"/>
        <v>0</v>
      </c>
      <c r="AW39" s="183">
        <f t="shared" si="22"/>
        <v>4.4202367235780748E-2</v>
      </c>
      <c r="AX39" s="776">
        <f t="shared" si="37"/>
        <v>0</v>
      </c>
      <c r="AY39" s="184">
        <f t="shared" si="37"/>
        <v>0</v>
      </c>
      <c r="AZ39" s="183">
        <f t="shared" si="37"/>
        <v>0.35217052616670214</v>
      </c>
      <c r="BA39" s="184">
        <f t="shared" si="38"/>
        <v>9.4900948870609264E-2</v>
      </c>
      <c r="BB39" s="184">
        <f t="shared" si="38"/>
        <v>9.4900948870609264E-2</v>
      </c>
      <c r="BC39" s="183">
        <f t="shared" si="38"/>
        <v>59.266056651202895</v>
      </c>
    </row>
    <row r="40" spans="1:55" x14ac:dyDescent="0.35">
      <c r="B40" s="185" t="s">
        <v>229</v>
      </c>
      <c r="C40" s="160">
        <f>C43</f>
        <v>12.128192759999999</v>
      </c>
      <c r="D40" s="161">
        <f>D43</f>
        <v>13.60792934</v>
      </c>
      <c r="E40" s="161">
        <f>E43</f>
        <v>13.60792934</v>
      </c>
      <c r="F40" s="171">
        <f>E40/D40</f>
        <v>1</v>
      </c>
      <c r="G40" s="160">
        <f>G43</f>
        <v>12.128192755886756</v>
      </c>
      <c r="H40" s="161">
        <f>H43</f>
        <v>12.385227277592563</v>
      </c>
      <c r="I40" s="161">
        <f>I43</f>
        <v>12.128192755886756</v>
      </c>
      <c r="J40" s="171">
        <f>I40/H40</f>
        <v>0.97924668510760116</v>
      </c>
      <c r="K40" s="160">
        <f>K43</f>
        <v>11.832086220000001</v>
      </c>
      <c r="L40" s="161">
        <f>L43</f>
        <v>11.832086220000001</v>
      </c>
      <c r="M40" s="161">
        <f>M43</f>
        <v>11.832086220000001</v>
      </c>
      <c r="N40" s="171">
        <f>M40/L40</f>
        <v>1</v>
      </c>
      <c r="O40" s="160">
        <f>O43</f>
        <v>11.49209351774698</v>
      </c>
      <c r="P40" s="161">
        <f>P43</f>
        <v>11.49209351774698</v>
      </c>
      <c r="Q40" s="161">
        <f>Q43</f>
        <v>11.49209351774698</v>
      </c>
      <c r="R40" s="171">
        <f>Q40/P40</f>
        <v>1</v>
      </c>
      <c r="S40" s="160">
        <f>S43</f>
        <v>10.1300706362585</v>
      </c>
      <c r="T40" s="161">
        <f>T43</f>
        <v>10.130070636258509</v>
      </c>
      <c r="U40" s="161">
        <f>U43</f>
        <v>10.130070636258509</v>
      </c>
      <c r="V40" s="171">
        <f>U40/T40</f>
        <v>1</v>
      </c>
      <c r="W40" s="465" t="s">
        <v>230</v>
      </c>
      <c r="X40" s="466" t="s">
        <v>230</v>
      </c>
      <c r="Y40" s="466" t="s">
        <v>230</v>
      </c>
      <c r="Z40" s="467" t="s">
        <v>230</v>
      </c>
      <c r="AA40" s="465" t="s">
        <v>230</v>
      </c>
      <c r="AB40" s="466" t="s">
        <v>230</v>
      </c>
      <c r="AC40" s="466" t="s">
        <v>230</v>
      </c>
      <c r="AD40" s="467" t="s">
        <v>230</v>
      </c>
      <c r="AE40" s="465" t="s">
        <v>230</v>
      </c>
      <c r="AF40" s="466" t="s">
        <v>230</v>
      </c>
      <c r="AG40" s="466" t="s">
        <v>230</v>
      </c>
      <c r="AH40" s="474" t="s">
        <v>230</v>
      </c>
      <c r="AI40" s="172">
        <f t="shared" si="13"/>
        <v>3.391472383613604E-10</v>
      </c>
      <c r="AJ40" s="173">
        <f t="shared" si="14"/>
        <v>9.8722618083848829E-2</v>
      </c>
      <c r="AK40" s="171">
        <f t="shared" si="15"/>
        <v>0.12200800349211242</v>
      </c>
      <c r="AL40" s="172">
        <f t="shared" si="16"/>
        <v>2.5025724997358528E-2</v>
      </c>
      <c r="AM40" s="173">
        <f t="shared" si="17"/>
        <v>4.6749241622122149E-2</v>
      </c>
      <c r="AN40" s="171">
        <f t="shared" si="18"/>
        <v>2.5025724997358528E-2</v>
      </c>
      <c r="AO40" s="172">
        <f t="shared" si="19"/>
        <v>2.9584923036692808E-2</v>
      </c>
      <c r="AP40" s="173">
        <f t="shared" si="19"/>
        <v>2.9584923036692808E-2</v>
      </c>
      <c r="AQ40" s="171">
        <f t="shared" si="19"/>
        <v>2.9584923036692808E-2</v>
      </c>
      <c r="AR40" s="172">
        <f t="shared" si="36"/>
        <v>0.13445344365254472</v>
      </c>
      <c r="AS40" s="173">
        <f t="shared" si="36"/>
        <v>0.13445344365254372</v>
      </c>
      <c r="AT40" s="171">
        <f t="shared" si="36"/>
        <v>0.13445344365254372</v>
      </c>
      <c r="AU40" s="160">
        <v>0</v>
      </c>
      <c r="AV40" s="161">
        <v>0</v>
      </c>
      <c r="AW40" s="476">
        <v>0</v>
      </c>
      <c r="AX40" s="160">
        <v>0</v>
      </c>
      <c r="AY40" s="161">
        <v>0</v>
      </c>
      <c r="AZ40" s="476">
        <v>0</v>
      </c>
      <c r="BA40" s="161">
        <v>0</v>
      </c>
      <c r="BB40" s="161">
        <v>0</v>
      </c>
      <c r="BC40" s="476">
        <v>0</v>
      </c>
    </row>
    <row r="41" spans="1:55" x14ac:dyDescent="0.35">
      <c r="B41" s="8" t="s">
        <v>60</v>
      </c>
      <c r="C41" s="9">
        <v>12.128192759999999</v>
      </c>
      <c r="D41" s="6">
        <v>13.60792934</v>
      </c>
      <c r="E41" s="6">
        <v>13.60792934</v>
      </c>
      <c r="F41" s="85">
        <f>E41/D41</f>
        <v>1</v>
      </c>
      <c r="G41" s="9">
        <v>12.128192755886756</v>
      </c>
      <c r="H41" s="6">
        <v>12.385227277592563</v>
      </c>
      <c r="I41" s="6">
        <v>12.128192755886756</v>
      </c>
      <c r="J41" s="85">
        <f>I41/H41</f>
        <v>0.97924668510760116</v>
      </c>
      <c r="K41" s="9">
        <v>11.832086220000001</v>
      </c>
      <c r="L41" s="6">
        <v>11.832086220000001</v>
      </c>
      <c r="M41" s="6">
        <v>11.832086220000001</v>
      </c>
      <c r="N41" s="85">
        <f>M41/L41</f>
        <v>1</v>
      </c>
      <c r="O41" s="9">
        <v>11.49209351774698</v>
      </c>
      <c r="P41" s="6">
        <v>11.49209351774698</v>
      </c>
      <c r="Q41" s="6">
        <v>11.49209351774698</v>
      </c>
      <c r="R41" s="85">
        <f>Q41/P41</f>
        <v>1</v>
      </c>
      <c r="S41" s="9">
        <v>10.1300706362585</v>
      </c>
      <c r="T41" s="6">
        <v>10.130070636258509</v>
      </c>
      <c r="U41" s="6">
        <v>10.130070636258509</v>
      </c>
      <c r="V41" s="85">
        <f>U41/T41</f>
        <v>1</v>
      </c>
      <c r="W41" s="468" t="s">
        <v>230</v>
      </c>
      <c r="X41" s="469" t="s">
        <v>230</v>
      </c>
      <c r="Y41" s="469" t="s">
        <v>230</v>
      </c>
      <c r="Z41" s="470" t="s">
        <v>230</v>
      </c>
      <c r="AA41" s="468" t="s">
        <v>230</v>
      </c>
      <c r="AB41" s="469" t="s">
        <v>230</v>
      </c>
      <c r="AC41" s="469" t="s">
        <v>230</v>
      </c>
      <c r="AD41" s="470" t="s">
        <v>230</v>
      </c>
      <c r="AE41" s="468" t="s">
        <v>230</v>
      </c>
      <c r="AF41" s="469" t="s">
        <v>230</v>
      </c>
      <c r="AG41" s="469" t="s">
        <v>230</v>
      </c>
      <c r="AH41" s="469" t="s">
        <v>230</v>
      </c>
      <c r="AI41" s="515">
        <f t="shared" si="13"/>
        <v>3.391472383613604E-10</v>
      </c>
      <c r="AJ41" s="95">
        <f t="shared" si="14"/>
        <v>9.8722618083848829E-2</v>
      </c>
      <c r="AK41" s="85">
        <f t="shared" si="15"/>
        <v>0.12200800349211242</v>
      </c>
      <c r="AL41" s="515">
        <f t="shared" si="16"/>
        <v>2.5025724997358528E-2</v>
      </c>
      <c r="AM41" s="95">
        <f t="shared" si="17"/>
        <v>4.6749241622122149E-2</v>
      </c>
      <c r="AN41" s="85">
        <f t="shared" si="18"/>
        <v>2.5025724997358528E-2</v>
      </c>
      <c r="AO41" s="515">
        <f t="shared" si="19"/>
        <v>2.9584923036692808E-2</v>
      </c>
      <c r="AP41" s="95">
        <f t="shared" si="19"/>
        <v>2.9584923036692808E-2</v>
      </c>
      <c r="AQ41" s="85">
        <f t="shared" si="19"/>
        <v>2.9584923036692808E-2</v>
      </c>
      <c r="AR41" s="515">
        <f t="shared" si="36"/>
        <v>0.13445344365254472</v>
      </c>
      <c r="AS41" s="95">
        <f t="shared" si="36"/>
        <v>0.13445344365254372</v>
      </c>
      <c r="AT41" s="85">
        <f t="shared" si="36"/>
        <v>0.13445344365254372</v>
      </c>
      <c r="AU41" s="9">
        <v>0</v>
      </c>
      <c r="AV41" s="6">
        <v>0</v>
      </c>
      <c r="AW41" s="12">
        <v>0</v>
      </c>
      <c r="AX41" s="9">
        <v>0</v>
      </c>
      <c r="AY41" s="6">
        <v>0</v>
      </c>
      <c r="AZ41" s="12">
        <v>0</v>
      </c>
      <c r="BA41" s="6">
        <v>0</v>
      </c>
      <c r="BB41" s="6">
        <v>0</v>
      </c>
      <c r="BC41" s="12">
        <v>0</v>
      </c>
    </row>
    <row r="42" spans="1:55" x14ac:dyDescent="0.35">
      <c r="B42" s="8" t="s">
        <v>62</v>
      </c>
      <c r="C42" s="9">
        <v>0</v>
      </c>
      <c r="D42" s="6">
        <v>0</v>
      </c>
      <c r="E42" s="6">
        <v>0</v>
      </c>
      <c r="F42" s="6">
        <v>0</v>
      </c>
      <c r="G42" s="9">
        <v>0</v>
      </c>
      <c r="H42" s="6">
        <v>0</v>
      </c>
      <c r="I42" s="6">
        <v>0</v>
      </c>
      <c r="J42" s="6">
        <v>0</v>
      </c>
      <c r="K42" s="9">
        <v>0</v>
      </c>
      <c r="L42" s="6">
        <v>0</v>
      </c>
      <c r="M42" s="6">
        <v>0</v>
      </c>
      <c r="N42" s="6">
        <v>0</v>
      </c>
      <c r="O42" s="9">
        <v>0</v>
      </c>
      <c r="P42" s="6">
        <v>0</v>
      </c>
      <c r="Q42" s="6">
        <v>0</v>
      </c>
      <c r="R42" s="6">
        <v>0</v>
      </c>
      <c r="S42" s="9">
        <v>0</v>
      </c>
      <c r="T42" s="6">
        <v>0</v>
      </c>
      <c r="U42" s="6">
        <v>0</v>
      </c>
      <c r="V42" s="6">
        <v>0</v>
      </c>
      <c r="W42" s="468" t="s">
        <v>230</v>
      </c>
      <c r="X42" s="469" t="s">
        <v>230</v>
      </c>
      <c r="Y42" s="469" t="s">
        <v>230</v>
      </c>
      <c r="Z42" s="470" t="s">
        <v>230</v>
      </c>
      <c r="AA42" s="468" t="s">
        <v>230</v>
      </c>
      <c r="AB42" s="469" t="s">
        <v>230</v>
      </c>
      <c r="AC42" s="469" t="s">
        <v>230</v>
      </c>
      <c r="AD42" s="470" t="s">
        <v>230</v>
      </c>
      <c r="AE42" s="468" t="s">
        <v>230</v>
      </c>
      <c r="AF42" s="469" t="s">
        <v>230</v>
      </c>
      <c r="AG42" s="469" t="s">
        <v>230</v>
      </c>
      <c r="AH42" s="469" t="s">
        <v>230</v>
      </c>
      <c r="AI42" s="9">
        <v>0</v>
      </c>
      <c r="AJ42" s="6">
        <v>0</v>
      </c>
      <c r="AK42" s="12">
        <v>0</v>
      </c>
      <c r="AL42" s="9">
        <v>0</v>
      </c>
      <c r="AM42" s="6">
        <v>0</v>
      </c>
      <c r="AN42" s="12">
        <v>0</v>
      </c>
      <c r="AO42" s="9">
        <v>0</v>
      </c>
      <c r="AP42" s="6">
        <v>0</v>
      </c>
      <c r="AQ42" s="12">
        <v>0</v>
      </c>
      <c r="AR42" s="9">
        <v>0</v>
      </c>
      <c r="AS42" s="6">
        <v>0</v>
      </c>
      <c r="AT42" s="12">
        <v>0</v>
      </c>
      <c r="AU42" s="9">
        <v>0</v>
      </c>
      <c r="AV42" s="6">
        <v>0</v>
      </c>
      <c r="AW42" s="12">
        <v>0</v>
      </c>
      <c r="AX42" s="9">
        <v>0</v>
      </c>
      <c r="AY42" s="6">
        <v>0</v>
      </c>
      <c r="AZ42" s="12">
        <v>0</v>
      </c>
      <c r="BA42" s="6">
        <v>0</v>
      </c>
      <c r="BB42" s="6">
        <v>0</v>
      </c>
      <c r="BC42" s="12">
        <v>0</v>
      </c>
    </row>
    <row r="43" spans="1:55" ht="15" thickBot="1" x14ac:dyDescent="0.4">
      <c r="A43" s="186"/>
      <c r="B43" s="188" t="s">
        <v>63</v>
      </c>
      <c r="C43" s="181">
        <f>SUM(C41:C42)</f>
        <v>12.128192759999999</v>
      </c>
      <c r="D43" s="182">
        <f>SUM(D41:D42)</f>
        <v>13.60792934</v>
      </c>
      <c r="E43" s="182">
        <f>SUM(E41:E42)</f>
        <v>13.60792934</v>
      </c>
      <c r="F43" s="183">
        <f>E43/D43</f>
        <v>1</v>
      </c>
      <c r="G43" s="181">
        <f>SUM(G41:G42)</f>
        <v>12.128192755886756</v>
      </c>
      <c r="H43" s="182">
        <f>SUM(H41:H42)</f>
        <v>12.385227277592563</v>
      </c>
      <c r="I43" s="182">
        <f>SUM(I41:I42)</f>
        <v>12.128192755886756</v>
      </c>
      <c r="J43" s="183">
        <f>I43/H43</f>
        <v>0.97924668510760116</v>
      </c>
      <c r="K43" s="181">
        <f>SUM(K41:K42)</f>
        <v>11.832086220000001</v>
      </c>
      <c r="L43" s="182">
        <f>SUM(L41:L42)</f>
        <v>11.832086220000001</v>
      </c>
      <c r="M43" s="182">
        <f>SUM(M41:M42)</f>
        <v>11.832086220000001</v>
      </c>
      <c r="N43" s="183">
        <f>M43/L43</f>
        <v>1</v>
      </c>
      <c r="O43" s="181">
        <f>SUM(O41:O42)</f>
        <v>11.49209351774698</v>
      </c>
      <c r="P43" s="182">
        <f>SUM(P41:P42)</f>
        <v>11.49209351774698</v>
      </c>
      <c r="Q43" s="182">
        <f>SUM(Q41:Q42)</f>
        <v>11.49209351774698</v>
      </c>
      <c r="R43" s="183">
        <f>Q43/P43</f>
        <v>1</v>
      </c>
      <c r="S43" s="181">
        <f>SUM(S41:S42)</f>
        <v>10.1300706362585</v>
      </c>
      <c r="T43" s="182">
        <f>SUM(T41:T42)</f>
        <v>10.130070636258509</v>
      </c>
      <c r="U43" s="182">
        <f>SUM(U41:U42)</f>
        <v>10.130070636258509</v>
      </c>
      <c r="V43" s="183">
        <f>U43/T43</f>
        <v>1</v>
      </c>
      <c r="W43" s="471" t="s">
        <v>230</v>
      </c>
      <c r="X43" s="472" t="s">
        <v>230</v>
      </c>
      <c r="Y43" s="472" t="s">
        <v>230</v>
      </c>
      <c r="Z43" s="473" t="s">
        <v>230</v>
      </c>
      <c r="AA43" s="471" t="s">
        <v>230</v>
      </c>
      <c r="AB43" s="472" t="s">
        <v>230</v>
      </c>
      <c r="AC43" s="472" t="s">
        <v>230</v>
      </c>
      <c r="AD43" s="473" t="s">
        <v>230</v>
      </c>
      <c r="AE43" s="471" t="s">
        <v>230</v>
      </c>
      <c r="AF43" s="472" t="s">
        <v>230</v>
      </c>
      <c r="AG43" s="472" t="s">
        <v>230</v>
      </c>
      <c r="AH43" s="475" t="s">
        <v>230</v>
      </c>
      <c r="AI43" s="776">
        <f t="shared" si="13"/>
        <v>3.391472383613604E-10</v>
      </c>
      <c r="AJ43" s="184">
        <f t="shared" si="14"/>
        <v>9.8722618083848829E-2</v>
      </c>
      <c r="AK43" s="183">
        <f t="shared" si="15"/>
        <v>0.12200800349211242</v>
      </c>
      <c r="AL43" s="776">
        <f t="shared" si="16"/>
        <v>2.5025724997358528E-2</v>
      </c>
      <c r="AM43" s="184">
        <f t="shared" si="17"/>
        <v>4.6749241622122149E-2</v>
      </c>
      <c r="AN43" s="183">
        <f t="shared" si="18"/>
        <v>2.5025724997358528E-2</v>
      </c>
      <c r="AO43" s="776">
        <f t="shared" si="19"/>
        <v>2.9584923036692808E-2</v>
      </c>
      <c r="AP43" s="184">
        <f t="shared" si="19"/>
        <v>2.9584923036692808E-2</v>
      </c>
      <c r="AQ43" s="183">
        <f t="shared" si="19"/>
        <v>2.9584923036692808E-2</v>
      </c>
      <c r="AR43" s="776">
        <f t="shared" si="36"/>
        <v>0.13445344365254472</v>
      </c>
      <c r="AS43" s="184">
        <f t="shared" si="36"/>
        <v>0.13445344365254372</v>
      </c>
      <c r="AT43" s="183">
        <f t="shared" si="36"/>
        <v>0.13445344365254372</v>
      </c>
      <c r="AU43" s="181">
        <v>0</v>
      </c>
      <c r="AV43" s="182">
        <v>0</v>
      </c>
      <c r="AW43" s="355">
        <v>0</v>
      </c>
      <c r="AX43" s="181">
        <v>0</v>
      </c>
      <c r="AY43" s="182">
        <v>0</v>
      </c>
      <c r="AZ43" s="355">
        <v>0</v>
      </c>
      <c r="BA43" s="182">
        <v>0</v>
      </c>
      <c r="BB43" s="182">
        <v>0</v>
      </c>
      <c r="BC43" s="355">
        <v>0</v>
      </c>
    </row>
    <row r="46" spans="1:55" x14ac:dyDescent="0.35">
      <c r="C46" s="96"/>
      <c r="D46" s="96"/>
      <c r="E46" s="96"/>
      <c r="G46" s="96"/>
      <c r="H46" s="96"/>
      <c r="I46" s="96"/>
      <c r="K46" s="96"/>
      <c r="L46" s="96"/>
      <c r="M46" s="96"/>
      <c r="O46" s="96"/>
      <c r="P46" s="96"/>
      <c r="Q46" s="96"/>
      <c r="S46" s="96"/>
      <c r="T46" s="96"/>
      <c r="U46" s="96"/>
      <c r="W46" s="96"/>
      <c r="X46" s="96"/>
      <c r="Y46" s="96"/>
    </row>
    <row r="47" spans="1:55" x14ac:dyDescent="0.35">
      <c r="C47" s="96"/>
      <c r="D47" s="96"/>
      <c r="E47" s="96"/>
      <c r="G47" s="96"/>
      <c r="H47" s="96"/>
      <c r="I47" s="96"/>
      <c r="K47" s="96"/>
      <c r="L47" s="96"/>
      <c r="M47" s="96"/>
    </row>
    <row r="48" spans="1:55" x14ac:dyDescent="0.35">
      <c r="C48" s="96"/>
      <c r="D48" s="96"/>
      <c r="E48" s="96"/>
      <c r="G48" s="96"/>
      <c r="H48" s="96"/>
      <c r="I48" s="96"/>
      <c r="K48" s="96"/>
      <c r="L48" s="96"/>
      <c r="M48" s="96"/>
    </row>
    <row r="49" spans="3:13" x14ac:dyDescent="0.35">
      <c r="C49" s="96"/>
      <c r="D49" s="96"/>
      <c r="E49" s="96"/>
      <c r="G49" s="96"/>
      <c r="H49" s="96"/>
      <c r="I49" s="96"/>
      <c r="K49" s="96"/>
      <c r="L49" s="96"/>
      <c r="M49" s="96"/>
    </row>
    <row r="50" spans="3:13" x14ac:dyDescent="0.35">
      <c r="C50" s="96"/>
      <c r="D50" s="96"/>
      <c r="E50" s="96"/>
      <c r="G50" s="96"/>
      <c r="H50" s="96"/>
      <c r="I50" s="96"/>
      <c r="K50" s="96"/>
      <c r="L50" s="96"/>
      <c r="M50" s="96"/>
    </row>
    <row r="51" spans="3:13" x14ac:dyDescent="0.35">
      <c r="C51" s="96"/>
      <c r="D51" s="96"/>
      <c r="E51" s="96"/>
      <c r="G51" s="96"/>
      <c r="H51" s="96"/>
      <c r="I51" s="96"/>
      <c r="K51" s="96"/>
      <c r="L51" s="96"/>
      <c r="M51" s="96"/>
    </row>
    <row r="52" spans="3:13" x14ac:dyDescent="0.35">
      <c r="C52" s="96"/>
      <c r="D52" s="96"/>
      <c r="E52" s="96"/>
      <c r="G52" s="96"/>
      <c r="H52" s="96"/>
      <c r="I52" s="96"/>
      <c r="K52" s="96"/>
      <c r="L52" s="96"/>
      <c r="M52" s="96"/>
    </row>
  </sheetData>
  <mergeCells count="10">
    <mergeCell ref="AI5:BC5"/>
    <mergeCell ref="B5:B6"/>
    <mergeCell ref="W5:Z5"/>
    <mergeCell ref="AA5:AD5"/>
    <mergeCell ref="AE5:AH5"/>
    <mergeCell ref="O5:R5"/>
    <mergeCell ref="S5:V5"/>
    <mergeCell ref="C5:F5"/>
    <mergeCell ref="K5:N5"/>
    <mergeCell ref="G5:J5"/>
  </mergeCells>
  <pageMargins left="0.7" right="0.7" top="0.75" bottom="0.75" header="0.3" footer="0.3"/>
  <pageSetup paperSize="9" orientation="portrait" r:id="rId1"/>
  <ignoredErrors>
    <ignoredError sqref="F7:F15 F28:F30 F17:F26 F32:F43" 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54FDF-1E03-48AB-A60A-7C234DC9405F}">
  <dimension ref="B1:AO12"/>
  <sheetViews>
    <sheetView workbookViewId="0">
      <selection activeCell="K9" sqref="K9"/>
    </sheetView>
  </sheetViews>
  <sheetFormatPr baseColWidth="10" defaultRowHeight="14.5" x14ac:dyDescent="0.35"/>
  <cols>
    <col min="1" max="1" width="5.26953125" customWidth="1"/>
    <col min="2" max="2" width="35.7265625" customWidth="1"/>
    <col min="3" max="3" width="9.7265625" customWidth="1"/>
    <col min="4" max="4" width="7.7265625" bestFit="1" customWidth="1"/>
    <col min="5" max="5" width="9.7265625" customWidth="1"/>
    <col min="6" max="6" width="7.7265625" bestFit="1" customWidth="1"/>
    <col min="7" max="7" width="9.7265625" customWidth="1"/>
    <col min="8" max="8" width="7.7265625" bestFit="1" customWidth="1"/>
    <col min="9" max="9" width="9.7265625" customWidth="1"/>
    <col min="10" max="10" width="7.7265625" bestFit="1" customWidth="1"/>
    <col min="11" max="11" width="9.7265625" customWidth="1"/>
    <col min="12" max="12" width="7.7265625" bestFit="1" customWidth="1"/>
    <col min="13" max="13" width="10.81640625" customWidth="1"/>
    <col min="14" max="14" width="7.7265625" bestFit="1" customWidth="1"/>
    <col min="15" max="15" width="10.453125" customWidth="1"/>
    <col min="16" max="16" width="7.7265625" bestFit="1" customWidth="1"/>
    <col min="17" max="17" width="9.7265625" bestFit="1" customWidth="1"/>
    <col min="18" max="18" width="7.7265625" bestFit="1" customWidth="1"/>
    <col min="19" max="19" width="11.7265625" customWidth="1"/>
    <col min="20" max="21" width="10" bestFit="1" customWidth="1"/>
    <col min="22" max="22" width="9.7265625" bestFit="1" customWidth="1"/>
    <col min="23" max="23" width="9.81640625" customWidth="1"/>
    <col min="24" max="24" width="9.54296875" bestFit="1" customWidth="1"/>
    <col min="25" max="25" width="10.453125" customWidth="1"/>
    <col min="26" max="26" width="11" bestFit="1" customWidth="1"/>
    <col min="27" max="27" width="10.54296875" bestFit="1" customWidth="1"/>
    <col min="28" max="28" width="11" bestFit="1" customWidth="1"/>
    <col min="29" max="29" width="10.54296875" bestFit="1" customWidth="1"/>
    <col min="30" max="30" width="11" bestFit="1" customWidth="1"/>
    <col min="31" max="31" width="10.54296875" bestFit="1" customWidth="1"/>
    <col min="32" max="32" width="11" bestFit="1" customWidth="1"/>
    <col min="33" max="33" width="10.54296875" bestFit="1" customWidth="1"/>
    <col min="34" max="34" width="11" bestFit="1" customWidth="1"/>
    <col min="35" max="35" width="10.54296875" bestFit="1" customWidth="1"/>
    <col min="36" max="36" width="11" bestFit="1" customWidth="1"/>
    <col min="37" max="37" width="10.54296875" bestFit="1" customWidth="1"/>
    <col min="38" max="38" width="11" bestFit="1" customWidth="1"/>
    <col min="39" max="39" width="10.54296875" bestFit="1" customWidth="1"/>
    <col min="40" max="40" width="11" bestFit="1" customWidth="1"/>
    <col min="41" max="41" width="10.54296875" bestFit="1" customWidth="1"/>
  </cols>
  <sheetData>
    <row r="1" spans="2:41" ht="66" customHeight="1" x14ac:dyDescent="0.35"/>
    <row r="3" spans="2:41" x14ac:dyDescent="0.35">
      <c r="B3" s="1" t="s">
        <v>302</v>
      </c>
    </row>
    <row r="4" spans="2:41" ht="15" thickBot="1" x14ac:dyDescent="0.4">
      <c r="B4" s="5" t="s">
        <v>138</v>
      </c>
    </row>
    <row r="5" spans="2:41" x14ac:dyDescent="0.35">
      <c r="B5" s="863" t="s">
        <v>303</v>
      </c>
      <c r="C5" s="873" t="s">
        <v>422</v>
      </c>
      <c r="D5" s="874"/>
      <c r="E5" s="875">
        <v>2023</v>
      </c>
      <c r="F5" s="876"/>
      <c r="G5" s="875">
        <v>2022</v>
      </c>
      <c r="H5" s="876"/>
      <c r="I5" s="875">
        <v>2021</v>
      </c>
      <c r="J5" s="876"/>
      <c r="K5" s="877">
        <v>2020</v>
      </c>
      <c r="L5" s="877"/>
      <c r="M5" s="877">
        <v>2019</v>
      </c>
      <c r="N5" s="877"/>
      <c r="O5" s="877">
        <v>2018</v>
      </c>
      <c r="P5" s="877"/>
      <c r="Q5" s="877">
        <v>2017</v>
      </c>
      <c r="R5" s="882"/>
      <c r="S5" s="873" t="s">
        <v>212</v>
      </c>
      <c r="T5" s="874"/>
      <c r="U5" s="874"/>
      <c r="V5" s="883"/>
      <c r="W5" s="883"/>
      <c r="X5" s="883"/>
      <c r="Y5" s="884"/>
      <c r="Z5" s="873" t="s">
        <v>106</v>
      </c>
      <c r="AA5" s="883"/>
      <c r="AB5" s="883"/>
      <c r="AC5" s="883"/>
      <c r="AD5" s="883"/>
      <c r="AE5" s="883"/>
      <c r="AF5" s="883"/>
      <c r="AG5" s="883"/>
      <c r="AH5" s="883"/>
      <c r="AI5" s="883"/>
      <c r="AJ5" s="883"/>
      <c r="AK5" s="883"/>
      <c r="AL5" s="883"/>
      <c r="AM5" s="883"/>
      <c r="AN5" s="883"/>
      <c r="AO5" s="884"/>
    </row>
    <row r="6" spans="2:41" ht="15" customHeight="1" x14ac:dyDescent="0.35">
      <c r="B6" s="872"/>
      <c r="C6" s="885" t="s">
        <v>86</v>
      </c>
      <c r="D6" s="878" t="s">
        <v>84</v>
      </c>
      <c r="E6" s="880" t="s">
        <v>87</v>
      </c>
      <c r="F6" s="880" t="s">
        <v>84</v>
      </c>
      <c r="G6" s="880" t="s">
        <v>105</v>
      </c>
      <c r="H6" s="878" t="s">
        <v>84</v>
      </c>
      <c r="I6" s="880" t="s">
        <v>186</v>
      </c>
      <c r="J6" s="878" t="s">
        <v>84</v>
      </c>
      <c r="K6" s="880" t="s">
        <v>237</v>
      </c>
      <c r="L6" s="878" t="s">
        <v>84</v>
      </c>
      <c r="M6" s="880" t="s">
        <v>299</v>
      </c>
      <c r="N6" s="878" t="s">
        <v>84</v>
      </c>
      <c r="O6" s="880" t="s">
        <v>396</v>
      </c>
      <c r="P6" s="878" t="s">
        <v>84</v>
      </c>
      <c r="Q6" s="880" t="s">
        <v>448</v>
      </c>
      <c r="R6" s="891" t="s">
        <v>84</v>
      </c>
      <c r="S6" s="661" t="s">
        <v>459</v>
      </c>
      <c r="T6" s="400" t="s">
        <v>419</v>
      </c>
      <c r="U6" s="400" t="s">
        <v>300</v>
      </c>
      <c r="V6" s="400" t="s">
        <v>238</v>
      </c>
      <c r="W6" s="658" t="s">
        <v>185</v>
      </c>
      <c r="X6" s="659" t="s">
        <v>103</v>
      </c>
      <c r="Y6" s="660" t="s">
        <v>104</v>
      </c>
      <c r="Z6" s="893" t="s">
        <v>422</v>
      </c>
      <c r="AA6" s="894"/>
      <c r="AB6" s="888">
        <v>2023</v>
      </c>
      <c r="AC6" s="889"/>
      <c r="AD6" s="888">
        <v>2022</v>
      </c>
      <c r="AE6" s="889"/>
      <c r="AF6" s="895">
        <v>2021</v>
      </c>
      <c r="AG6" s="889"/>
      <c r="AH6" s="895">
        <v>2020</v>
      </c>
      <c r="AI6" s="894"/>
      <c r="AJ6" s="888">
        <v>2019</v>
      </c>
      <c r="AK6" s="889"/>
      <c r="AL6" s="888">
        <v>2018</v>
      </c>
      <c r="AM6" s="889"/>
      <c r="AN6" s="888">
        <v>2017</v>
      </c>
      <c r="AO6" s="890"/>
    </row>
    <row r="7" spans="2:41" ht="29.5" thickBot="1" x14ac:dyDescent="0.4">
      <c r="B7" s="864"/>
      <c r="C7" s="886"/>
      <c r="D7" s="879" t="s">
        <v>84</v>
      </c>
      <c r="E7" s="881"/>
      <c r="F7" s="881" t="s">
        <v>84</v>
      </c>
      <c r="G7" s="881"/>
      <c r="H7" s="879" t="s">
        <v>84</v>
      </c>
      <c r="I7" s="881"/>
      <c r="J7" s="879" t="s">
        <v>84</v>
      </c>
      <c r="K7" s="881"/>
      <c r="L7" s="879" t="s">
        <v>84</v>
      </c>
      <c r="M7" s="887"/>
      <c r="N7" s="879" t="s">
        <v>84</v>
      </c>
      <c r="O7" s="887"/>
      <c r="P7" s="879" t="s">
        <v>84</v>
      </c>
      <c r="Q7" s="887"/>
      <c r="R7" s="892" t="s">
        <v>84</v>
      </c>
      <c r="S7" s="482" t="s">
        <v>84</v>
      </c>
      <c r="T7" s="259" t="s">
        <v>84</v>
      </c>
      <c r="U7" s="259" t="s">
        <v>84</v>
      </c>
      <c r="V7" s="259" t="s">
        <v>84</v>
      </c>
      <c r="W7" s="262" t="s">
        <v>84</v>
      </c>
      <c r="X7" s="259" t="s">
        <v>84</v>
      </c>
      <c r="Y7" s="483" t="s">
        <v>84</v>
      </c>
      <c r="Z7" s="399" t="s">
        <v>239</v>
      </c>
      <c r="AA7" s="263" t="s">
        <v>449</v>
      </c>
      <c r="AB7" s="260" t="s">
        <v>240</v>
      </c>
      <c r="AC7" s="260" t="s">
        <v>450</v>
      </c>
      <c r="AD7" s="260" t="s">
        <v>389</v>
      </c>
      <c r="AE7" s="260" t="s">
        <v>451</v>
      </c>
      <c r="AF7" s="260" t="s">
        <v>390</v>
      </c>
      <c r="AG7" s="263" t="s">
        <v>452</v>
      </c>
      <c r="AH7" s="260" t="s">
        <v>397</v>
      </c>
      <c r="AI7" s="260" t="s">
        <v>455</v>
      </c>
      <c r="AJ7" s="260" t="s">
        <v>398</v>
      </c>
      <c r="AK7" s="260" t="s">
        <v>456</v>
      </c>
      <c r="AL7" s="260" t="s">
        <v>453</v>
      </c>
      <c r="AM7" s="261" t="s">
        <v>457</v>
      </c>
      <c r="AN7" s="260" t="s">
        <v>454</v>
      </c>
      <c r="AO7" s="261" t="s">
        <v>458</v>
      </c>
    </row>
    <row r="8" spans="2:41" x14ac:dyDescent="0.35">
      <c r="B8" s="86" t="s">
        <v>35</v>
      </c>
      <c r="C8" s="160">
        <v>19491.95766104</v>
      </c>
      <c r="D8" s="173">
        <f>C8/$C$8</f>
        <v>1</v>
      </c>
      <c r="E8" s="162">
        <v>19679.475409001887</v>
      </c>
      <c r="F8" s="257">
        <f>E8/$C$8</f>
        <v>1.0096202624293964</v>
      </c>
      <c r="G8" s="162">
        <v>14205.183685069998</v>
      </c>
      <c r="H8" s="257">
        <f>G8/$C$8</f>
        <v>0.72877152372760057</v>
      </c>
      <c r="I8" s="162">
        <v>12842.542943187747</v>
      </c>
      <c r="J8" s="257">
        <f>I8/$I$8</f>
        <v>1</v>
      </c>
      <c r="K8" s="162">
        <v>7410.7227716362577</v>
      </c>
      <c r="L8" s="257">
        <f>K8/$K$8</f>
        <v>1</v>
      </c>
      <c r="M8" s="162">
        <v>7387.3770119164046</v>
      </c>
      <c r="N8" s="257">
        <f>M8/$M$8</f>
        <v>1</v>
      </c>
      <c r="O8" s="161">
        <v>7370.5801948795397</v>
      </c>
      <c r="P8" s="257">
        <f>O8/$O$8</f>
        <v>1</v>
      </c>
      <c r="Q8" s="161">
        <v>6762.7689591000008</v>
      </c>
      <c r="R8" s="171">
        <f>Q8/$Q$8</f>
        <v>1</v>
      </c>
      <c r="S8" s="828">
        <f>(C8-E8)/E8</f>
        <v>-9.5285948463906516E-3</v>
      </c>
      <c r="T8" s="401">
        <f>(E8-G8)/G8</f>
        <v>0.38537282201324191</v>
      </c>
      <c r="U8" s="401">
        <f>(G8-I8)/I8</f>
        <v>0.10610365469753448</v>
      </c>
      <c r="V8" s="401">
        <f>(I8-K8)/K8</f>
        <v>0.73296766576415406</v>
      </c>
      <c r="W8" s="401">
        <f>(K8-M8)/M8</f>
        <v>3.1602231322693498E-3</v>
      </c>
      <c r="X8" s="401">
        <f>(M8-O8)/O8</f>
        <v>2.2789002483866792E-3</v>
      </c>
      <c r="Y8" s="171">
        <f>(O8-Q8)/Q8</f>
        <v>8.9876090615466975E-2</v>
      </c>
      <c r="Z8" s="662">
        <v>578183.02509000001</v>
      </c>
      <c r="AA8" s="173">
        <f>C8/Z8</f>
        <v>3.3712435016586453E-2</v>
      </c>
      <c r="AB8" s="782">
        <v>583543.30709999998</v>
      </c>
      <c r="AC8" s="257">
        <f>E8/AB8</f>
        <v>3.3724104397327065E-2</v>
      </c>
      <c r="AD8" s="782">
        <v>527107.76322000008</v>
      </c>
      <c r="AE8" s="257">
        <f>G8/AD8</f>
        <v>2.6949297043726429E-2</v>
      </c>
      <c r="AF8" s="478">
        <v>550483.87476999999</v>
      </c>
      <c r="AG8" s="257">
        <f>I8/AF8</f>
        <v>2.332955338347294E-2</v>
      </c>
      <c r="AH8" s="161">
        <v>449738.82645999989</v>
      </c>
      <c r="AI8" s="257">
        <f>K8/AH8</f>
        <v>1.6477836325513188E-2</v>
      </c>
      <c r="AJ8" s="162">
        <v>449738.82645999989</v>
      </c>
      <c r="AK8" s="257">
        <f>M8/AJ8</f>
        <v>1.6425926731886118E-2</v>
      </c>
      <c r="AL8" s="162">
        <v>449785.08396999998</v>
      </c>
      <c r="AM8" s="257">
        <f>O8/AL8</f>
        <v>1.6386893335420493E-2</v>
      </c>
      <c r="AN8" s="161">
        <v>443133.32949999999</v>
      </c>
      <c r="AO8" s="171">
        <f>Q8/AN8</f>
        <v>1.5261250979994275E-2</v>
      </c>
    </row>
    <row r="9" spans="2:41" x14ac:dyDescent="0.35">
      <c r="B9" s="175" t="s">
        <v>63</v>
      </c>
      <c r="C9" s="176">
        <v>12116.705281030001</v>
      </c>
      <c r="D9" s="180">
        <f t="shared" ref="D9:D12" si="0">C9/$C$8</f>
        <v>0.62162587728417573</v>
      </c>
      <c r="E9" s="189">
        <v>12294.235249001886</v>
      </c>
      <c r="F9" s="256">
        <f t="shared" ref="F9:F12" si="1">E9/$C$8</f>
        <v>0.63073373453787418</v>
      </c>
      <c r="G9" s="189">
        <v>9704.9787350699989</v>
      </c>
      <c r="H9" s="256">
        <f t="shared" ref="H9:H12" si="2">G9/$C$8</f>
        <v>0.49789656348720934</v>
      </c>
      <c r="I9" s="189">
        <v>8332.7243231877474</v>
      </c>
      <c r="J9" s="256">
        <f>I9/$I$8</f>
        <v>0.64883756745448862</v>
      </c>
      <c r="K9" s="189">
        <v>2956.6010916362584</v>
      </c>
      <c r="L9" s="256">
        <f>K9/$K$8</f>
        <v>0.39896258202402746</v>
      </c>
      <c r="M9" s="189">
        <v>2933.2553319164053</v>
      </c>
      <c r="N9" s="256">
        <f>M9/$M$8</f>
        <v>0.39706316967238031</v>
      </c>
      <c r="O9" s="189">
        <v>2916.4676748795391</v>
      </c>
      <c r="P9" s="256">
        <f>O9/$O$8</f>
        <v>0.3956903795586752</v>
      </c>
      <c r="Q9" s="189">
        <v>2645.0844391000001</v>
      </c>
      <c r="R9" s="178">
        <f>Q9/$Q$8</f>
        <v>0.39112447210558143</v>
      </c>
      <c r="S9" s="829">
        <f t="shared" ref="S9:S12" si="3">(C9-E9)/E9</f>
        <v>-1.4440098499522163E-2</v>
      </c>
      <c r="T9" s="402">
        <f t="shared" ref="T9:T12" si="4">(E9-G9)/G9</f>
        <v>0.26679672203457033</v>
      </c>
      <c r="U9" s="402">
        <f t="shared" ref="U9:U12" si="5">(G9-I9)/I9</f>
        <v>0.16468256462818937</v>
      </c>
      <c r="V9" s="402">
        <f t="shared" ref="V9:V12" si="6">(I9-K9)/K9</f>
        <v>1.8183458183654411</v>
      </c>
      <c r="W9" s="402">
        <f t="shared" ref="W9:W12" si="7">(K9-M9)/M9</f>
        <v>7.9589933633906988E-3</v>
      </c>
      <c r="X9" s="402">
        <f t="shared" ref="X9:X12" si="8">(M9-O9)/O9</f>
        <v>5.7561608453485132E-3</v>
      </c>
      <c r="Y9" s="178">
        <f t="shared" ref="Y9:Y12" si="9">(O9-Q9)/Q9</f>
        <v>0.1025990821948498</v>
      </c>
      <c r="Z9" s="663">
        <v>445581.26050999999</v>
      </c>
      <c r="AA9" s="180">
        <f t="shared" ref="AA9:AA12" si="10">C9/Z9</f>
        <v>2.7193031563224977E-2</v>
      </c>
      <c r="AB9" s="783">
        <v>450721.54251999996</v>
      </c>
      <c r="AC9" s="256">
        <f t="shared" ref="AC9:AC12" si="11">E9/AB9</f>
        <v>2.7276786417317407E-2</v>
      </c>
      <c r="AD9" s="783">
        <v>427012.43821000005</v>
      </c>
      <c r="AE9" s="256">
        <f t="shared" ref="AE9:AE12" si="12">G9/AD9</f>
        <v>2.2727625396001219E-2</v>
      </c>
      <c r="AF9" s="479">
        <v>416495.80394000001</v>
      </c>
      <c r="AG9" s="256">
        <f t="shared" ref="AG9:AG12" si="13">I9/AF9</f>
        <v>2.0006742551452336E-2</v>
      </c>
      <c r="AH9" s="177">
        <v>327908.55530000001</v>
      </c>
      <c r="AI9" s="256">
        <f>K9/AH9</f>
        <v>9.0165414834367345E-3</v>
      </c>
      <c r="AJ9" s="189">
        <v>327908.55530000001</v>
      </c>
      <c r="AK9" s="256">
        <f>M9/AJ9</f>
        <v>8.9453455376691891E-3</v>
      </c>
      <c r="AL9" s="189">
        <v>328169.32620999997</v>
      </c>
      <c r="AM9" s="256">
        <f>O9/AL9</f>
        <v>8.8870818871513053E-3</v>
      </c>
      <c r="AN9" s="177">
        <v>318443.70205999992</v>
      </c>
      <c r="AO9" s="178">
        <f>Q9/AN9</f>
        <v>8.306285921150432E-3</v>
      </c>
    </row>
    <row r="10" spans="2:41" x14ac:dyDescent="0.35">
      <c r="B10" s="76" t="s">
        <v>62</v>
      </c>
      <c r="C10" s="9">
        <v>8953.6034</v>
      </c>
      <c r="D10" s="95">
        <f t="shared" si="0"/>
        <v>0.45934859677518292</v>
      </c>
      <c r="E10" s="7">
        <v>9060.9388346899996</v>
      </c>
      <c r="F10" s="255">
        <f t="shared" si="1"/>
        <v>0.46485524913696896</v>
      </c>
      <c r="G10" s="7">
        <v>6487.1984557599999</v>
      </c>
      <c r="H10" s="255">
        <f t="shared" si="2"/>
        <v>0.33281410562092678</v>
      </c>
      <c r="I10" s="7">
        <v>5026.8891034499993</v>
      </c>
      <c r="J10" s="255">
        <f>I10/$I$8</f>
        <v>0.39142474552646783</v>
      </c>
      <c r="K10" s="7">
        <v>1370.3105599999999</v>
      </c>
      <c r="L10" s="255">
        <f>K10/$K$8</f>
        <v>0.18490916503376914</v>
      </c>
      <c r="M10" s="7">
        <v>1355.1052382222185</v>
      </c>
      <c r="N10" s="255">
        <f>M10/$M$8</f>
        <v>0.18343523500104705</v>
      </c>
      <c r="O10" s="7">
        <v>1359.3947739181469</v>
      </c>
      <c r="P10" s="255">
        <f>O10/$O$8</f>
        <v>0.18443524634092445</v>
      </c>
      <c r="Q10" s="7">
        <v>1240.5766690999999</v>
      </c>
      <c r="R10" s="85">
        <f>Q10/$Q$8</f>
        <v>0.18344211913829711</v>
      </c>
      <c r="S10" s="802">
        <f t="shared" si="3"/>
        <v>-1.1845950695425024E-2</v>
      </c>
      <c r="T10" s="403">
        <f t="shared" si="4"/>
        <v>0.3967414279803278</v>
      </c>
      <c r="U10" s="403">
        <f t="shared" si="5"/>
        <v>0.29049961561868892</v>
      </c>
      <c r="V10" s="403">
        <f t="shared" si="6"/>
        <v>2.6684305369798795</v>
      </c>
      <c r="W10" s="403">
        <f t="shared" si="7"/>
        <v>1.1220768209655391E-2</v>
      </c>
      <c r="X10" s="403">
        <f t="shared" si="8"/>
        <v>-3.1554746113704661E-3</v>
      </c>
      <c r="Y10" s="85">
        <f t="shared" si="9"/>
        <v>9.5776510857927002E-2</v>
      </c>
      <c r="Z10" s="664">
        <v>29871.96645</v>
      </c>
      <c r="AA10" s="95">
        <f t="shared" si="10"/>
        <v>0.29973264113651948</v>
      </c>
      <c r="AB10" s="784">
        <v>31582.349880000002</v>
      </c>
      <c r="AC10" s="255">
        <f t="shared" si="11"/>
        <v>0.28689881750781232</v>
      </c>
      <c r="AD10" s="784">
        <v>32186.264149999999</v>
      </c>
      <c r="AE10" s="255">
        <f t="shared" si="12"/>
        <v>0.20155176834214852</v>
      </c>
      <c r="AF10" s="480">
        <v>29118.987539999998</v>
      </c>
      <c r="AG10" s="255">
        <f t="shared" si="13"/>
        <v>0.17263268843206489</v>
      </c>
      <c r="AH10" s="6">
        <v>9419.5735600000007</v>
      </c>
      <c r="AI10" s="255">
        <f>K10/AH10</f>
        <v>0.14547479790581941</v>
      </c>
      <c r="AJ10" s="7">
        <v>9419.5735600000007</v>
      </c>
      <c r="AK10" s="255">
        <f>M10/AJ10</f>
        <v>0.14386057177541894</v>
      </c>
      <c r="AL10" s="7">
        <v>9426.8418499999989</v>
      </c>
      <c r="AM10" s="255">
        <f>O10/AL10</f>
        <v>0.14420468652692492</v>
      </c>
      <c r="AN10" s="6">
        <v>9398.0588800000005</v>
      </c>
      <c r="AO10" s="85">
        <f>Q10/AN10</f>
        <v>0.13200350039730757</v>
      </c>
    </row>
    <row r="11" spans="2:41" x14ac:dyDescent="0.35">
      <c r="B11" s="175" t="s">
        <v>66</v>
      </c>
      <c r="C11" s="176">
        <v>7375.2523800099998</v>
      </c>
      <c r="D11" s="180">
        <f t="shared" si="0"/>
        <v>0.37837412271582427</v>
      </c>
      <c r="E11" s="189">
        <v>7385.2401600000003</v>
      </c>
      <c r="F11" s="256">
        <f t="shared" si="1"/>
        <v>0.37888652789152211</v>
      </c>
      <c r="G11" s="189">
        <v>4500.2049500000003</v>
      </c>
      <c r="H11" s="256">
        <f t="shared" si="2"/>
        <v>0.23087496024039128</v>
      </c>
      <c r="I11" s="189">
        <v>4509.81862</v>
      </c>
      <c r="J11" s="256">
        <f>I11/$I$8</f>
        <v>0.35116243254551133</v>
      </c>
      <c r="K11" s="189">
        <v>4454.1216799999993</v>
      </c>
      <c r="L11" s="256">
        <f>K11/$K$8</f>
        <v>0.60103741797597254</v>
      </c>
      <c r="M11" s="189">
        <v>4454.1216799999993</v>
      </c>
      <c r="N11" s="256">
        <f>M11/$M$8</f>
        <v>0.60293683032761969</v>
      </c>
      <c r="O11" s="189">
        <v>4454.1125199999997</v>
      </c>
      <c r="P11" s="256">
        <f>O11/$O$8</f>
        <v>0.60430962044132475</v>
      </c>
      <c r="Q11" s="189">
        <v>4117.6845200000007</v>
      </c>
      <c r="R11" s="178">
        <f>Q11/$Q$8</f>
        <v>0.60887552789441857</v>
      </c>
      <c r="S11" s="829">
        <f t="shared" si="3"/>
        <v>-1.352397454059299E-3</v>
      </c>
      <c r="T11" s="402">
        <f t="shared" si="4"/>
        <v>0.64108973747962295</v>
      </c>
      <c r="U11" s="402">
        <f t="shared" si="5"/>
        <v>-2.1317198783483956E-3</v>
      </c>
      <c r="V11" s="402">
        <f t="shared" si="6"/>
        <v>1.2504584293260873E-2</v>
      </c>
      <c r="W11" s="402">
        <f t="shared" si="7"/>
        <v>0</v>
      </c>
      <c r="X11" s="402">
        <f t="shared" si="8"/>
        <v>2.0565264030668431E-6</v>
      </c>
      <c r="Y11" s="178">
        <f t="shared" si="9"/>
        <v>8.1703199544776908E-2</v>
      </c>
      <c r="Z11" s="663">
        <v>132601.76457999999</v>
      </c>
      <c r="AA11" s="180">
        <f t="shared" si="10"/>
        <v>5.5619564365302507E-2</v>
      </c>
      <c r="AB11" s="783">
        <v>132821.76457999999</v>
      </c>
      <c r="AC11" s="256">
        <f t="shared" si="11"/>
        <v>5.5602635481866301E-2</v>
      </c>
      <c r="AD11" s="783">
        <v>100095.32500999999</v>
      </c>
      <c r="AE11" s="256">
        <f t="shared" si="12"/>
        <v>4.4959192145591305E-2</v>
      </c>
      <c r="AF11" s="479">
        <v>133988.07082999998</v>
      </c>
      <c r="AG11" s="256">
        <f t="shared" si="13"/>
        <v>3.3658359226038277E-2</v>
      </c>
      <c r="AH11" s="177">
        <v>121830.2711599999</v>
      </c>
      <c r="AI11" s="256">
        <f>K11/AH11</f>
        <v>3.6560057181112188E-2</v>
      </c>
      <c r="AJ11" s="189">
        <v>121830.2711599999</v>
      </c>
      <c r="AK11" s="256">
        <f>M11/AJ11</f>
        <v>3.6560057181112188E-2</v>
      </c>
      <c r="AL11" s="189">
        <v>121615.75775999999</v>
      </c>
      <c r="AM11" s="256">
        <f>O11/AL11</f>
        <v>3.6624468753382045E-2</v>
      </c>
      <c r="AN11" s="177">
        <v>124689.62743999998</v>
      </c>
      <c r="AO11" s="178">
        <f>Q11/AN11</f>
        <v>3.3023472798340101E-2</v>
      </c>
    </row>
    <row r="12" spans="2:41" ht="15" thickBot="1" x14ac:dyDescent="0.4">
      <c r="B12" s="477" t="s">
        <v>64</v>
      </c>
      <c r="C12" s="163">
        <v>7375.2523800099998</v>
      </c>
      <c r="D12" s="781">
        <f t="shared" si="0"/>
        <v>0.37837412271582427</v>
      </c>
      <c r="E12" s="164">
        <v>7385.2401600000003</v>
      </c>
      <c r="F12" s="306">
        <f t="shared" si="1"/>
        <v>0.37888652789152211</v>
      </c>
      <c r="G12" s="164">
        <v>4500.2049500000003</v>
      </c>
      <c r="H12" s="306">
        <f t="shared" si="2"/>
        <v>0.23087496024039128</v>
      </c>
      <c r="I12" s="164">
        <v>4509.1986200000001</v>
      </c>
      <c r="J12" s="306">
        <f>I12/$I$8</f>
        <v>0.35111415550234765</v>
      </c>
      <c r="K12" s="164">
        <v>4442.2447199999997</v>
      </c>
      <c r="L12" s="306">
        <f>K12/$K$8</f>
        <v>0.59943474569069188</v>
      </c>
      <c r="M12" s="164">
        <v>4442.2447199999997</v>
      </c>
      <c r="N12" s="306">
        <f>M12/$M$8</f>
        <v>0.60132909324030959</v>
      </c>
      <c r="O12" s="164">
        <v>4442.2355600000001</v>
      </c>
      <c r="P12" s="306">
        <f>O12/$O$8</f>
        <v>0.6026982194815671</v>
      </c>
      <c r="Q12" s="164">
        <v>4106.5275600000004</v>
      </c>
      <c r="R12" s="307">
        <f>Q12/$Q$8</f>
        <v>0.60722576578255649</v>
      </c>
      <c r="S12" s="830">
        <f t="shared" si="3"/>
        <v>-1.352397454059299E-3</v>
      </c>
      <c r="T12" s="404">
        <f t="shared" si="4"/>
        <v>0.64108973747962295</v>
      </c>
      <c r="U12" s="404">
        <f t="shared" si="5"/>
        <v>-1.9945162672829518E-3</v>
      </c>
      <c r="V12" s="404">
        <f t="shared" si="6"/>
        <v>1.5072087248718804E-2</v>
      </c>
      <c r="W12" s="404">
        <f t="shared" si="7"/>
        <v>0</v>
      </c>
      <c r="X12" s="404">
        <f t="shared" si="8"/>
        <v>2.0620248241879797E-6</v>
      </c>
      <c r="Y12" s="307">
        <f t="shared" si="9"/>
        <v>8.1749847065436379E-2</v>
      </c>
      <c r="Z12" s="665">
        <v>35044.269699999997</v>
      </c>
      <c r="AA12" s="781">
        <f t="shared" si="10"/>
        <v>0.21045530248301908</v>
      </c>
      <c r="AB12" s="785">
        <v>35264.269699999997</v>
      </c>
      <c r="AC12" s="306">
        <f t="shared" si="11"/>
        <v>0.2094255807032919</v>
      </c>
      <c r="AD12" s="785">
        <v>31957.129379999998</v>
      </c>
      <c r="AE12" s="306">
        <f t="shared" si="12"/>
        <v>0.14082006229309199</v>
      </c>
      <c r="AF12" s="481">
        <v>39577.433470000004</v>
      </c>
      <c r="AG12" s="306">
        <f t="shared" si="13"/>
        <v>0.11393357842210781</v>
      </c>
      <c r="AH12" s="165">
        <v>40414.215049999897</v>
      </c>
      <c r="AI12" s="306">
        <f>K12/AH12</f>
        <v>0.10991787702678667</v>
      </c>
      <c r="AJ12" s="164">
        <v>40414.215049999897</v>
      </c>
      <c r="AK12" s="306">
        <f>M12/AJ12</f>
        <v>0.10991787702678667</v>
      </c>
      <c r="AL12" s="164">
        <v>40414.215049999999</v>
      </c>
      <c r="AM12" s="306">
        <f>O12/AL12</f>
        <v>0.10991765037386271</v>
      </c>
      <c r="AN12" s="165">
        <v>36667.477150000006</v>
      </c>
      <c r="AO12" s="307">
        <f>Q12/AN12</f>
        <v>0.11199373066221437</v>
      </c>
    </row>
  </sheetData>
  <mergeCells count="35">
    <mergeCell ref="R6:R7"/>
    <mergeCell ref="Z6:AA6"/>
    <mergeCell ref="AF6:AG6"/>
    <mergeCell ref="AH6:AI6"/>
    <mergeCell ref="AJ6:AK6"/>
    <mergeCell ref="AD6:AE6"/>
    <mergeCell ref="AB6:AC6"/>
    <mergeCell ref="Q5:R5"/>
    <mergeCell ref="S5:Y5"/>
    <mergeCell ref="Z5:AO5"/>
    <mergeCell ref="C6:C7"/>
    <mergeCell ref="D6:D7"/>
    <mergeCell ref="I6:I7"/>
    <mergeCell ref="J6:J7"/>
    <mergeCell ref="K6:K7"/>
    <mergeCell ref="L6:L7"/>
    <mergeCell ref="M6:M7"/>
    <mergeCell ref="O5:P5"/>
    <mergeCell ref="O6:O7"/>
    <mergeCell ref="P6:P7"/>
    <mergeCell ref="AL6:AM6"/>
    <mergeCell ref="AN6:AO6"/>
    <mergeCell ref="Q6:Q7"/>
    <mergeCell ref="B5:B7"/>
    <mergeCell ref="C5:D5"/>
    <mergeCell ref="I5:J5"/>
    <mergeCell ref="K5:L5"/>
    <mergeCell ref="M5:N5"/>
    <mergeCell ref="N6:N7"/>
    <mergeCell ref="G5:H5"/>
    <mergeCell ref="G6:G7"/>
    <mergeCell ref="H6:H7"/>
    <mergeCell ref="E5:F5"/>
    <mergeCell ref="E6:E7"/>
    <mergeCell ref="F6:F7"/>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AO14"/>
  <sheetViews>
    <sheetView workbookViewId="0">
      <selection activeCell="B2" sqref="B2"/>
    </sheetView>
  </sheetViews>
  <sheetFormatPr baseColWidth="10" defaultRowHeight="14.5" x14ac:dyDescent="0.35"/>
  <cols>
    <col min="1" max="1" width="4.1796875" customWidth="1"/>
    <col min="2" max="2" width="35.7265625" customWidth="1"/>
    <col min="3" max="3" width="9.7265625" customWidth="1"/>
    <col min="4" max="4" width="7.7265625" bestFit="1" customWidth="1"/>
    <col min="5" max="5" width="9.7265625" customWidth="1"/>
    <col min="6" max="6" width="7.7265625" bestFit="1" customWidth="1"/>
    <col min="7" max="7" width="9.7265625" customWidth="1"/>
    <col min="8" max="8" width="7.7265625" bestFit="1" customWidth="1"/>
    <col min="9" max="9" width="9.7265625" customWidth="1"/>
    <col min="10" max="10" width="7.7265625" bestFit="1" customWidth="1"/>
    <col min="11" max="11" width="9.7265625" customWidth="1"/>
    <col min="12" max="12" width="7.7265625" bestFit="1" customWidth="1"/>
    <col min="13" max="13" width="10.81640625" customWidth="1"/>
    <col min="14" max="14" width="7.7265625" bestFit="1" customWidth="1"/>
    <col min="15" max="15" width="10.453125" customWidth="1"/>
    <col min="16" max="16" width="7.7265625" bestFit="1" customWidth="1"/>
    <col min="17" max="18" width="9.7265625" bestFit="1" customWidth="1"/>
    <col min="19" max="19" width="12.453125" bestFit="1" customWidth="1"/>
    <col min="20" max="21" width="10" bestFit="1" customWidth="1"/>
    <col min="22" max="22" width="9.7265625" bestFit="1" customWidth="1"/>
    <col min="23" max="23" width="10.7265625" customWidth="1"/>
    <col min="24" max="24" width="9.54296875" bestFit="1" customWidth="1"/>
    <col min="25" max="25" width="10.453125" customWidth="1"/>
    <col min="26" max="26" width="11" bestFit="1" customWidth="1"/>
    <col min="27" max="27" width="10.54296875" bestFit="1" customWidth="1"/>
    <col min="28" max="28" width="11" bestFit="1" customWidth="1"/>
    <col min="29" max="29" width="10.54296875" bestFit="1" customWidth="1"/>
    <col min="30" max="30" width="11" bestFit="1" customWidth="1"/>
    <col min="31" max="31" width="10.54296875" bestFit="1" customWidth="1"/>
    <col min="32" max="32" width="11" bestFit="1" customWidth="1"/>
    <col min="33" max="33" width="10.54296875" bestFit="1" customWidth="1"/>
    <col min="34" max="34" width="11" bestFit="1" customWidth="1"/>
    <col min="35" max="35" width="10.54296875" bestFit="1" customWidth="1"/>
    <col min="36" max="36" width="11" bestFit="1" customWidth="1"/>
    <col min="37" max="37" width="10.54296875" bestFit="1" customWidth="1"/>
    <col min="38" max="38" width="11" bestFit="1" customWidth="1"/>
    <col min="39" max="39" width="10.54296875" bestFit="1" customWidth="1"/>
    <col min="40" max="40" width="11" bestFit="1" customWidth="1"/>
    <col min="41" max="41" width="10.54296875" bestFit="1" customWidth="1"/>
  </cols>
  <sheetData>
    <row r="1" spans="2:41" ht="66" customHeight="1" x14ac:dyDescent="0.35"/>
    <row r="3" spans="2:41" x14ac:dyDescent="0.35">
      <c r="B3" s="1" t="s">
        <v>213</v>
      </c>
    </row>
    <row r="4" spans="2:41" ht="15" thickBot="1" x14ac:dyDescent="0.4">
      <c r="B4" s="5" t="s">
        <v>138</v>
      </c>
    </row>
    <row r="5" spans="2:41" x14ac:dyDescent="0.35">
      <c r="B5" s="863" t="s">
        <v>85</v>
      </c>
      <c r="C5" s="873" t="s">
        <v>422</v>
      </c>
      <c r="D5" s="874"/>
      <c r="E5" s="875">
        <v>2023</v>
      </c>
      <c r="F5" s="876"/>
      <c r="G5" s="875">
        <v>2022</v>
      </c>
      <c r="H5" s="876"/>
      <c r="I5" s="875">
        <v>2021</v>
      </c>
      <c r="J5" s="876"/>
      <c r="K5" s="877">
        <v>2020</v>
      </c>
      <c r="L5" s="877"/>
      <c r="M5" s="877">
        <v>2019</v>
      </c>
      <c r="N5" s="877"/>
      <c r="O5" s="877">
        <v>2018</v>
      </c>
      <c r="P5" s="877"/>
      <c r="Q5" s="877">
        <v>2017</v>
      </c>
      <c r="R5" s="882"/>
      <c r="S5" s="873" t="s">
        <v>212</v>
      </c>
      <c r="T5" s="874"/>
      <c r="U5" s="874"/>
      <c r="V5" s="883"/>
      <c r="W5" s="883"/>
      <c r="X5" s="883"/>
      <c r="Y5" s="884"/>
      <c r="Z5" s="873" t="s">
        <v>106</v>
      </c>
      <c r="AA5" s="883"/>
      <c r="AB5" s="883"/>
      <c r="AC5" s="883"/>
      <c r="AD5" s="883"/>
      <c r="AE5" s="883"/>
      <c r="AF5" s="883"/>
      <c r="AG5" s="883"/>
      <c r="AH5" s="883"/>
      <c r="AI5" s="883"/>
      <c r="AJ5" s="883"/>
      <c r="AK5" s="883"/>
      <c r="AL5" s="883"/>
      <c r="AM5" s="883"/>
      <c r="AN5" s="883"/>
      <c r="AO5" s="884"/>
    </row>
    <row r="6" spans="2:41" ht="15" customHeight="1" x14ac:dyDescent="0.35">
      <c r="B6" s="872"/>
      <c r="C6" s="885" t="s">
        <v>86</v>
      </c>
      <c r="D6" s="878" t="s">
        <v>84</v>
      </c>
      <c r="E6" s="880" t="s">
        <v>86</v>
      </c>
      <c r="F6" s="880" t="s">
        <v>84</v>
      </c>
      <c r="G6" s="880" t="s">
        <v>87</v>
      </c>
      <c r="H6" s="878" t="s">
        <v>84</v>
      </c>
      <c r="I6" s="880" t="s">
        <v>105</v>
      </c>
      <c r="J6" s="878" t="s">
        <v>84</v>
      </c>
      <c r="K6" s="880" t="s">
        <v>186</v>
      </c>
      <c r="L6" s="878" t="s">
        <v>84</v>
      </c>
      <c r="M6" s="880" t="s">
        <v>237</v>
      </c>
      <c r="N6" s="878" t="s">
        <v>84</v>
      </c>
      <c r="O6" s="880" t="s">
        <v>299</v>
      </c>
      <c r="P6" s="878" t="s">
        <v>84</v>
      </c>
      <c r="Q6" s="880" t="s">
        <v>396</v>
      </c>
      <c r="R6" s="891" t="s">
        <v>84</v>
      </c>
      <c r="S6" s="661" t="s">
        <v>459</v>
      </c>
      <c r="T6" s="400" t="s">
        <v>419</v>
      </c>
      <c r="U6" s="400" t="s">
        <v>300</v>
      </c>
      <c r="V6" s="400" t="s">
        <v>238</v>
      </c>
      <c r="W6" s="658" t="s">
        <v>185</v>
      </c>
      <c r="X6" s="659" t="s">
        <v>103</v>
      </c>
      <c r="Y6" s="660" t="s">
        <v>104</v>
      </c>
      <c r="Z6" s="893" t="s">
        <v>422</v>
      </c>
      <c r="AA6" s="894"/>
      <c r="AB6" s="888">
        <v>2023</v>
      </c>
      <c r="AC6" s="889"/>
      <c r="AD6" s="888">
        <v>2022</v>
      </c>
      <c r="AE6" s="889"/>
      <c r="AF6" s="895">
        <v>2021</v>
      </c>
      <c r="AG6" s="889"/>
      <c r="AH6" s="895">
        <v>2020</v>
      </c>
      <c r="AI6" s="894"/>
      <c r="AJ6" s="888">
        <v>2019</v>
      </c>
      <c r="AK6" s="889"/>
      <c r="AL6" s="888">
        <v>2018</v>
      </c>
      <c r="AM6" s="889"/>
      <c r="AN6" s="888">
        <v>2017</v>
      </c>
      <c r="AO6" s="890"/>
    </row>
    <row r="7" spans="2:41" ht="29.5" thickBot="1" x14ac:dyDescent="0.4">
      <c r="B7" s="864"/>
      <c r="C7" s="886"/>
      <c r="D7" s="879" t="s">
        <v>84</v>
      </c>
      <c r="E7" s="881"/>
      <c r="F7" s="881" t="s">
        <v>84</v>
      </c>
      <c r="G7" s="881"/>
      <c r="H7" s="879" t="s">
        <v>84</v>
      </c>
      <c r="I7" s="881"/>
      <c r="J7" s="879" t="s">
        <v>84</v>
      </c>
      <c r="K7" s="881"/>
      <c r="L7" s="879" t="s">
        <v>84</v>
      </c>
      <c r="M7" s="881"/>
      <c r="N7" s="879" t="s">
        <v>84</v>
      </c>
      <c r="O7" s="887"/>
      <c r="P7" s="879" t="s">
        <v>84</v>
      </c>
      <c r="Q7" s="887"/>
      <c r="R7" s="892" t="s">
        <v>84</v>
      </c>
      <c r="S7" s="482" t="s">
        <v>84</v>
      </c>
      <c r="T7" s="259" t="s">
        <v>84</v>
      </c>
      <c r="U7" s="259" t="s">
        <v>84</v>
      </c>
      <c r="V7" s="259" t="s">
        <v>84</v>
      </c>
      <c r="W7" s="262" t="s">
        <v>84</v>
      </c>
      <c r="X7" s="259" t="s">
        <v>84</v>
      </c>
      <c r="Y7" s="483" t="s">
        <v>84</v>
      </c>
      <c r="Z7" s="399" t="s">
        <v>239</v>
      </c>
      <c r="AA7" s="263" t="s">
        <v>449</v>
      </c>
      <c r="AB7" s="260" t="s">
        <v>240</v>
      </c>
      <c r="AC7" s="260" t="s">
        <v>450</v>
      </c>
      <c r="AD7" s="260" t="s">
        <v>389</v>
      </c>
      <c r="AE7" s="260" t="s">
        <v>451</v>
      </c>
      <c r="AF7" s="260" t="s">
        <v>390</v>
      </c>
      <c r="AG7" s="263" t="s">
        <v>452</v>
      </c>
      <c r="AH7" s="260" t="s">
        <v>397</v>
      </c>
      <c r="AI7" s="260" t="s">
        <v>455</v>
      </c>
      <c r="AJ7" s="260" t="s">
        <v>398</v>
      </c>
      <c r="AK7" s="260" t="s">
        <v>456</v>
      </c>
      <c r="AL7" s="260" t="s">
        <v>453</v>
      </c>
      <c r="AM7" s="263" t="s">
        <v>457</v>
      </c>
      <c r="AN7" s="260" t="s">
        <v>454</v>
      </c>
      <c r="AO7" s="261" t="s">
        <v>458</v>
      </c>
    </row>
    <row r="8" spans="2:41" x14ac:dyDescent="0.35">
      <c r="B8" s="86" t="s">
        <v>35</v>
      </c>
      <c r="C8" s="160">
        <v>17796.951220020001</v>
      </c>
      <c r="D8" s="173">
        <f>C8/$C$8</f>
        <v>1</v>
      </c>
      <c r="E8" s="162">
        <v>17766.98503</v>
      </c>
      <c r="F8" s="257">
        <f>E8/$C$8</f>
        <v>0.99831621778081336</v>
      </c>
      <c r="G8" s="162">
        <v>13298.386879999998</v>
      </c>
      <c r="H8" s="257">
        <f>G8/$C$8</f>
        <v>0.74722837162358946</v>
      </c>
      <c r="I8" s="162">
        <v>12345.186740000001</v>
      </c>
      <c r="J8" s="257">
        <f>I8/$I$8</f>
        <v>1</v>
      </c>
      <c r="K8" s="162">
        <v>7069.6512499999999</v>
      </c>
      <c r="L8" s="257">
        <f>K8/$K$8</f>
        <v>1</v>
      </c>
      <c r="M8" s="162">
        <v>7069.6512499999999</v>
      </c>
      <c r="N8" s="257">
        <f>M8/$M$8</f>
        <v>1</v>
      </c>
      <c r="O8" s="161">
        <v>7061.95172</v>
      </c>
      <c r="P8" s="257">
        <f>O8/$O$8</f>
        <v>1</v>
      </c>
      <c r="Q8" s="161">
        <v>6513.7775899999997</v>
      </c>
      <c r="R8" s="171">
        <f>Q8/$Q$8</f>
        <v>1</v>
      </c>
      <c r="S8" s="401">
        <f>(C8-E8)/E8</f>
        <v>1.6866221235286758E-3</v>
      </c>
      <c r="T8" s="401">
        <f>(E8-G8)/G8</f>
        <v>0.33602557891592955</v>
      </c>
      <c r="U8" s="401">
        <f>(G8-I8)/I8</f>
        <v>7.7212290107488243E-2</v>
      </c>
      <c r="V8" s="401">
        <f>(I8-K8)/K8</f>
        <v>0.74622287626988693</v>
      </c>
      <c r="W8" s="401">
        <f>(K8-M8)/M8</f>
        <v>0</v>
      </c>
      <c r="X8" s="401">
        <f>(M8-O8)/O8</f>
        <v>1.0902835795654332E-3</v>
      </c>
      <c r="Y8" s="171">
        <f>(O8-Q8)/Q8</f>
        <v>8.415610180512785E-2</v>
      </c>
      <c r="Z8" s="662">
        <v>578183.02509000001</v>
      </c>
      <c r="AA8" s="173">
        <f>C8/Z8</f>
        <v>3.0780826222370893E-2</v>
      </c>
      <c r="AB8" s="782">
        <v>583543.30709999998</v>
      </c>
      <c r="AC8" s="257">
        <f>E8/AB8</f>
        <v>3.0446729169588998E-2</v>
      </c>
      <c r="AD8" s="782">
        <v>527107.76322000008</v>
      </c>
      <c r="AE8" s="257">
        <f>G8/AD8</f>
        <v>2.5228971773746427E-2</v>
      </c>
      <c r="AF8" s="478">
        <v>550483.87476999999</v>
      </c>
      <c r="AG8" s="257">
        <f>I8/AF8</f>
        <v>2.2426064242404915E-2</v>
      </c>
      <c r="AH8" s="161">
        <v>449738.82645999989</v>
      </c>
      <c r="AI8" s="257">
        <f>K8/AH8</f>
        <v>1.5719459459719962E-2</v>
      </c>
      <c r="AJ8" s="162">
        <v>449738.82645999989</v>
      </c>
      <c r="AK8" s="257">
        <f>M8/AJ8</f>
        <v>1.5719459459719962E-2</v>
      </c>
      <c r="AL8" s="162">
        <v>449785.08396999998</v>
      </c>
      <c r="AM8" s="257">
        <f>O8/AL8</f>
        <v>1.5700724571984744E-2</v>
      </c>
      <c r="AN8" s="161">
        <v>443133.32949999999</v>
      </c>
      <c r="AO8" s="171">
        <f>Q8/AN8</f>
        <v>1.4699362824614617E-2</v>
      </c>
    </row>
    <row r="9" spans="2:41" x14ac:dyDescent="0.35">
      <c r="B9" s="175" t="s">
        <v>63</v>
      </c>
      <c r="C9" s="176">
        <v>10479.19884001</v>
      </c>
      <c r="D9" s="180">
        <f t="shared" ref="D9:D12" si="0">C9/$C$8</f>
        <v>0.58881988889320691</v>
      </c>
      <c r="E9" s="189">
        <v>10449.24487</v>
      </c>
      <c r="F9" s="256">
        <f t="shared" ref="F9:F12" si="1">E9/$C$8</f>
        <v>0.58713679330904278</v>
      </c>
      <c r="G9" s="189">
        <v>8818.6819299999988</v>
      </c>
      <c r="H9" s="256">
        <f t="shared" ref="H9:H12" si="2">G9/$C$8</f>
        <v>0.49551644104523695</v>
      </c>
      <c r="I9" s="189">
        <v>7855.8681200000001</v>
      </c>
      <c r="J9" s="256">
        <f>I9/$I$8</f>
        <v>0.63635069160565805</v>
      </c>
      <c r="K9" s="189">
        <v>2852.0442700000003</v>
      </c>
      <c r="L9" s="256">
        <f>K9/$K$8</f>
        <v>0.40342078684574439</v>
      </c>
      <c r="M9" s="189">
        <v>2852.0442700000003</v>
      </c>
      <c r="N9" s="256">
        <f>M9/$M$8</f>
        <v>0.40342078684574439</v>
      </c>
      <c r="O9" s="189">
        <v>2844.3539000000001</v>
      </c>
      <c r="P9" s="256">
        <f>O9/$O$8</f>
        <v>0.40277164341757921</v>
      </c>
      <c r="Q9" s="189">
        <v>2612.1077700000001</v>
      </c>
      <c r="R9" s="178">
        <f>Q9/$Q$8</f>
        <v>0.40101273553001371</v>
      </c>
      <c r="S9" s="402">
        <f t="shared" ref="S9:S12" si="3">(C9-E9)/E9</f>
        <v>2.8666157586179205E-3</v>
      </c>
      <c r="T9" s="402">
        <f t="shared" ref="T9:T12" si="4">(E9-G9)/G9</f>
        <v>0.18489871308920219</v>
      </c>
      <c r="U9" s="402">
        <f t="shared" ref="U9:U12" si="5">(G9-I9)/I9</f>
        <v>0.12255982347117084</v>
      </c>
      <c r="V9" s="402">
        <f t="shared" ref="V9:V12" si="6">(I9-K9)/K9</f>
        <v>1.7544692074502755</v>
      </c>
      <c r="W9" s="402">
        <f t="shared" ref="W9:W12" si="7">(K9-M9)/M9</f>
        <v>0</v>
      </c>
      <c r="X9" s="402">
        <f t="shared" ref="X9:X12" si="8">(M9-O9)/O9</f>
        <v>2.7037317683992336E-3</v>
      </c>
      <c r="Y9" s="178">
        <f t="shared" ref="Y9:Y12" si="9">(O9-Q9)/Q9</f>
        <v>8.8911388981473757E-2</v>
      </c>
      <c r="Z9" s="663">
        <v>445581.26050999999</v>
      </c>
      <c r="AA9" s="180">
        <f t="shared" ref="AA9:AA12" si="10">C9/Z9</f>
        <v>2.3518042091841562E-2</v>
      </c>
      <c r="AB9" s="783">
        <v>450721.54251999996</v>
      </c>
      <c r="AC9" s="256">
        <f t="shared" ref="AC9:AC12" si="11">E9/AB9</f>
        <v>2.3183371293011436E-2</v>
      </c>
      <c r="AD9" s="783">
        <v>427012.43821000005</v>
      </c>
      <c r="AE9" s="256">
        <f t="shared" ref="AE9:AE12" si="12">G9/AD9</f>
        <v>2.0652049310242965E-2</v>
      </c>
      <c r="AF9" s="479">
        <v>416495.80394000001</v>
      </c>
      <c r="AG9" s="256">
        <f t="shared" ref="AG9:AG12" si="13">I9/AF9</f>
        <v>1.8861818164035354E-2</v>
      </c>
      <c r="AH9" s="177">
        <v>327908.55530000001</v>
      </c>
      <c r="AI9" s="256">
        <f>K9/AH9</f>
        <v>8.6976817893351273E-3</v>
      </c>
      <c r="AJ9" s="189">
        <v>327908.55530000001</v>
      </c>
      <c r="AK9" s="256">
        <f>M9/AJ9</f>
        <v>8.6976817893351273E-3</v>
      </c>
      <c r="AL9" s="189">
        <v>328169.32620999997</v>
      </c>
      <c r="AM9" s="256">
        <f>O9/AL9</f>
        <v>8.667336258538251E-3</v>
      </c>
      <c r="AN9" s="177">
        <v>318443.70205999992</v>
      </c>
      <c r="AO9" s="178">
        <f>Q9/AN9</f>
        <v>8.2027301940731639E-3</v>
      </c>
    </row>
    <row r="10" spans="2:41" x14ac:dyDescent="0.35">
      <c r="B10" s="76" t="s">
        <v>62</v>
      </c>
      <c r="C10" s="9">
        <v>7719.44715</v>
      </c>
      <c r="D10" s="95">
        <f t="shared" si="0"/>
        <v>0.43375109897004732</v>
      </c>
      <c r="E10" s="7">
        <v>7719.44715</v>
      </c>
      <c r="F10" s="255">
        <f t="shared" si="1"/>
        <v>0.43375109897004732</v>
      </c>
      <c r="G10" s="7">
        <v>6126.4084199999998</v>
      </c>
      <c r="H10" s="255">
        <f t="shared" si="2"/>
        <v>0.34423920952867088</v>
      </c>
      <c r="I10" s="7">
        <v>4845.0141700000004</v>
      </c>
      <c r="J10" s="255">
        <f>I10/$I$8</f>
        <v>0.39246179681523391</v>
      </c>
      <c r="K10" s="7">
        <v>1309.4077</v>
      </c>
      <c r="L10" s="255">
        <f>K10/$K$8</f>
        <v>0.18521531737509683</v>
      </c>
      <c r="M10" s="7">
        <v>1309.4077</v>
      </c>
      <c r="N10" s="255">
        <f>M10/$M$8</f>
        <v>0.18521531737509683</v>
      </c>
      <c r="O10" s="7">
        <v>1310.3553400000001</v>
      </c>
      <c r="P10" s="255">
        <f>O10/$O$8</f>
        <v>0.18555144412683694</v>
      </c>
      <c r="Q10" s="7">
        <v>1215.6036799999999</v>
      </c>
      <c r="R10" s="85">
        <f>Q10/$Q$8</f>
        <v>0.18662038474666434</v>
      </c>
      <c r="S10" s="403">
        <f t="shared" si="3"/>
        <v>0</v>
      </c>
      <c r="T10" s="403">
        <f t="shared" si="4"/>
        <v>0.26002816345045443</v>
      </c>
      <c r="U10" s="403">
        <f t="shared" si="5"/>
        <v>0.26447688387256035</v>
      </c>
      <c r="V10" s="403">
        <f t="shared" si="6"/>
        <v>2.7001570786547235</v>
      </c>
      <c r="W10" s="403">
        <f t="shared" si="7"/>
        <v>0</v>
      </c>
      <c r="X10" s="403">
        <f t="shared" si="8"/>
        <v>-7.2319314545632495E-4</v>
      </c>
      <c r="Y10" s="85">
        <f t="shared" si="9"/>
        <v>7.7946177326478752E-2</v>
      </c>
      <c r="Z10" s="664">
        <v>29871.96645</v>
      </c>
      <c r="AA10" s="95">
        <f t="shared" si="10"/>
        <v>0.2584177765103241</v>
      </c>
      <c r="AB10" s="784">
        <v>31582.349880000002</v>
      </c>
      <c r="AC10" s="255">
        <f t="shared" si="11"/>
        <v>0.24442282411950783</v>
      </c>
      <c r="AD10" s="784">
        <v>32186.264149999999</v>
      </c>
      <c r="AE10" s="255">
        <f t="shared" si="12"/>
        <v>0.19034232713211607</v>
      </c>
      <c r="AF10" s="480">
        <v>29118.987539999998</v>
      </c>
      <c r="AG10" s="255">
        <f t="shared" si="13"/>
        <v>0.16638676613822956</v>
      </c>
      <c r="AH10" s="6">
        <v>9419.5735600000007</v>
      </c>
      <c r="AI10" s="255">
        <f>K10/AH10</f>
        <v>0.13900923344984206</v>
      </c>
      <c r="AJ10" s="7">
        <v>9419.5735600000007</v>
      </c>
      <c r="AK10" s="255">
        <f>M10/AJ10</f>
        <v>0.13900923344984206</v>
      </c>
      <c r="AL10" s="7">
        <v>9426.8418499999989</v>
      </c>
      <c r="AM10" s="255">
        <f>O10/AL10</f>
        <v>0.13900258016951883</v>
      </c>
      <c r="AN10" s="6">
        <v>9398.0588800000005</v>
      </c>
      <c r="AO10" s="85">
        <f>Q10/AN10</f>
        <v>0.12934625070150654</v>
      </c>
    </row>
    <row r="11" spans="2:41" x14ac:dyDescent="0.35">
      <c r="B11" s="175" t="s">
        <v>66</v>
      </c>
      <c r="C11" s="176">
        <v>7317.7523800099998</v>
      </c>
      <c r="D11" s="180">
        <f t="shared" si="0"/>
        <v>0.41118011110679303</v>
      </c>
      <c r="E11" s="189">
        <v>7317.7401600000003</v>
      </c>
      <c r="F11" s="256">
        <f t="shared" si="1"/>
        <v>0.41117942447177064</v>
      </c>
      <c r="G11" s="189">
        <v>4479.7049500000003</v>
      </c>
      <c r="H11" s="256">
        <f t="shared" si="2"/>
        <v>0.25171193057835251</v>
      </c>
      <c r="I11" s="189">
        <v>4489.31862</v>
      </c>
      <c r="J11" s="256">
        <f>I11/$I$8</f>
        <v>0.36364930839434184</v>
      </c>
      <c r="K11" s="189">
        <v>4217.6069800000005</v>
      </c>
      <c r="L11" s="256">
        <f>K11/$K$8</f>
        <v>0.59657921315425577</v>
      </c>
      <c r="M11" s="189">
        <v>4217.6069800000005</v>
      </c>
      <c r="N11" s="256">
        <f>M11/$M$8</f>
        <v>0.59657921315425577</v>
      </c>
      <c r="O11" s="189">
        <v>4217.59782</v>
      </c>
      <c r="P11" s="256">
        <f>O11/$O$8</f>
        <v>0.59722835658242079</v>
      </c>
      <c r="Q11" s="189">
        <v>3901.6698199999996</v>
      </c>
      <c r="R11" s="178">
        <f>Q11/$Q$8</f>
        <v>0.59898726446998629</v>
      </c>
      <c r="S11" s="402">
        <f t="shared" si="3"/>
        <v>1.6699158117565334E-6</v>
      </c>
      <c r="T11" s="402">
        <f t="shared" si="4"/>
        <v>0.63353172623567533</v>
      </c>
      <c r="U11" s="402">
        <f t="shared" si="5"/>
        <v>-2.1414541523452238E-3</v>
      </c>
      <c r="V11" s="402">
        <f t="shared" si="6"/>
        <v>6.4423176765512541E-2</v>
      </c>
      <c r="W11" s="402">
        <f t="shared" si="7"/>
        <v>0</v>
      </c>
      <c r="X11" s="402">
        <f t="shared" si="8"/>
        <v>2.1718524125470279E-6</v>
      </c>
      <c r="Y11" s="178">
        <f t="shared" si="9"/>
        <v>8.0972510380183937E-2</v>
      </c>
      <c r="Z11" s="663">
        <v>132601.76457999999</v>
      </c>
      <c r="AA11" s="180">
        <f t="shared" si="10"/>
        <v>5.5185935143382846E-2</v>
      </c>
      <c r="AB11" s="783">
        <v>132821.76457999999</v>
      </c>
      <c r="AC11" s="256">
        <f t="shared" si="11"/>
        <v>5.5094435638162645E-2</v>
      </c>
      <c r="AD11" s="783">
        <v>100095.32500999999</v>
      </c>
      <c r="AE11" s="256">
        <f t="shared" si="12"/>
        <v>4.4754387375758625E-2</v>
      </c>
      <c r="AF11" s="479">
        <v>133988.07082999998</v>
      </c>
      <c r="AG11" s="256">
        <f t="shared" si="13"/>
        <v>3.35053605309081E-2</v>
      </c>
      <c r="AH11" s="177">
        <v>121830.2711599999</v>
      </c>
      <c r="AI11" s="256">
        <f>K11/AH11</f>
        <v>3.4618711259872433E-2</v>
      </c>
      <c r="AJ11" s="189">
        <v>121830.2711599999</v>
      </c>
      <c r="AK11" s="256">
        <f>M11/AJ11</f>
        <v>3.4618711259872433E-2</v>
      </c>
      <c r="AL11" s="189">
        <v>121615.75775999999</v>
      </c>
      <c r="AM11" s="256">
        <f>O11/AL11</f>
        <v>3.4679698566061873E-2</v>
      </c>
      <c r="AN11" s="177">
        <v>124689.62743999998</v>
      </c>
      <c r="AO11" s="178">
        <f>Q11/AN11</f>
        <v>3.1291053635375272E-2</v>
      </c>
    </row>
    <row r="12" spans="2:41" ht="15" thickBot="1" x14ac:dyDescent="0.4">
      <c r="B12" s="477" t="s">
        <v>64</v>
      </c>
      <c r="C12" s="163">
        <v>7317.7523800099998</v>
      </c>
      <c r="D12" s="781">
        <f t="shared" si="0"/>
        <v>0.41118011110679303</v>
      </c>
      <c r="E12" s="164">
        <v>7317.7401600000003</v>
      </c>
      <c r="F12" s="306">
        <f t="shared" si="1"/>
        <v>0.41117942447177064</v>
      </c>
      <c r="G12" s="164">
        <v>4479.7049500000003</v>
      </c>
      <c r="H12" s="306">
        <f t="shared" si="2"/>
        <v>0.25171193057835251</v>
      </c>
      <c r="I12" s="164">
        <v>4488.6986200000001</v>
      </c>
      <c r="J12" s="306">
        <f>I12/$I$8</f>
        <v>0.36359908639178673</v>
      </c>
      <c r="K12" s="164">
        <v>4205.73002</v>
      </c>
      <c r="L12" s="306">
        <f>K12/$K$8</f>
        <v>0.59489922080668411</v>
      </c>
      <c r="M12" s="164">
        <v>4205.73002</v>
      </c>
      <c r="N12" s="306">
        <f>M12/$M$8</f>
        <v>0.59489922080668411</v>
      </c>
      <c r="O12" s="164">
        <v>4205.7208600000004</v>
      </c>
      <c r="P12" s="306">
        <f>O12/$O$8</f>
        <v>0.59554653256677892</v>
      </c>
      <c r="Q12" s="164">
        <v>3890.5128599999998</v>
      </c>
      <c r="R12" s="307">
        <f>Q12/$Q$8</f>
        <v>0.59727443963894999</v>
      </c>
      <c r="S12" s="404">
        <f t="shared" si="3"/>
        <v>1.6699158117565334E-6</v>
      </c>
      <c r="T12" s="404">
        <f t="shared" si="4"/>
        <v>0.63353172623567533</v>
      </c>
      <c r="U12" s="404">
        <f t="shared" si="5"/>
        <v>-2.0036252734650824E-3</v>
      </c>
      <c r="V12" s="404">
        <f t="shared" si="6"/>
        <v>6.728168442918743E-2</v>
      </c>
      <c r="W12" s="404">
        <f t="shared" si="7"/>
        <v>0</v>
      </c>
      <c r="X12" s="404">
        <f t="shared" si="8"/>
        <v>2.1779857257598855E-6</v>
      </c>
      <c r="Y12" s="307">
        <f t="shared" si="9"/>
        <v>8.1019652509258272E-2</v>
      </c>
      <c r="Z12" s="665">
        <v>35044.269699999997</v>
      </c>
      <c r="AA12" s="781">
        <f t="shared" si="10"/>
        <v>0.20881452068068065</v>
      </c>
      <c r="AB12" s="785">
        <v>35264.269699999997</v>
      </c>
      <c r="AC12" s="306">
        <f t="shared" si="11"/>
        <v>0.2075114619486931</v>
      </c>
      <c r="AD12" s="785">
        <v>31957.129379999998</v>
      </c>
      <c r="AE12" s="306">
        <f t="shared" si="12"/>
        <v>0.1401785778920297</v>
      </c>
      <c r="AF12" s="481">
        <v>39577.433470000004</v>
      </c>
      <c r="AG12" s="306">
        <f t="shared" si="13"/>
        <v>0.11341560648197331</v>
      </c>
      <c r="AH12" s="165">
        <v>40414.215049999897</v>
      </c>
      <c r="AI12" s="306">
        <f>K12/AH12</f>
        <v>0.10406561193373991</v>
      </c>
      <c r="AJ12" s="164">
        <v>40414.215049999897</v>
      </c>
      <c r="AK12" s="306">
        <f>M12/AJ12</f>
        <v>0.10406561193373991</v>
      </c>
      <c r="AL12" s="164">
        <v>40414.215049999999</v>
      </c>
      <c r="AM12" s="306">
        <f>O12/AL12</f>
        <v>0.10406538528081595</v>
      </c>
      <c r="AN12" s="165">
        <v>36667.477150000006</v>
      </c>
      <c r="AO12" s="307">
        <f>Q12/AN12</f>
        <v>0.10610255088138779</v>
      </c>
    </row>
    <row r="14" spans="2:41" x14ac:dyDescent="0.35">
      <c r="C14" s="3"/>
      <c r="E14" s="3"/>
    </row>
  </sheetData>
  <mergeCells count="35">
    <mergeCell ref="E5:F5"/>
    <mergeCell ref="E6:E7"/>
    <mergeCell ref="F6:F7"/>
    <mergeCell ref="B5:B7"/>
    <mergeCell ref="M5:N5"/>
    <mergeCell ref="K5:L5"/>
    <mergeCell ref="K6:K7"/>
    <mergeCell ref="L6:L7"/>
    <mergeCell ref="I5:J5"/>
    <mergeCell ref="I6:I7"/>
    <mergeCell ref="J6:J7"/>
    <mergeCell ref="C5:D5"/>
    <mergeCell ref="C6:C7"/>
    <mergeCell ref="D6:D7"/>
    <mergeCell ref="G5:H5"/>
    <mergeCell ref="G6:G7"/>
    <mergeCell ref="O5:P5"/>
    <mergeCell ref="M6:M7"/>
    <mergeCell ref="N6:N7"/>
    <mergeCell ref="O6:O7"/>
    <mergeCell ref="P6:P7"/>
    <mergeCell ref="Q5:R5"/>
    <mergeCell ref="Q6:Q7"/>
    <mergeCell ref="R6:R7"/>
    <mergeCell ref="AH6:AI6"/>
    <mergeCell ref="Z6:AA6"/>
    <mergeCell ref="S5:Y5"/>
    <mergeCell ref="AF6:AG6"/>
    <mergeCell ref="Z5:AO5"/>
    <mergeCell ref="AB6:AC6"/>
    <mergeCell ref="H6:H7"/>
    <mergeCell ref="AD6:AE6"/>
    <mergeCell ref="AJ6:AK6"/>
    <mergeCell ref="AL6:AM6"/>
    <mergeCell ref="AN6:AO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P1084"/>
  <sheetViews>
    <sheetView workbookViewId="0">
      <selection activeCell="D941" sqref="D941:D944"/>
    </sheetView>
  </sheetViews>
  <sheetFormatPr baseColWidth="10" defaultRowHeight="14.5" x14ac:dyDescent="0.35"/>
  <cols>
    <col min="1" max="1" width="4.1796875" customWidth="1"/>
    <col min="2" max="2" width="3.453125" customWidth="1"/>
    <col min="3" max="3" width="69.453125" customWidth="1"/>
    <col min="4" max="4" width="15" customWidth="1"/>
    <col min="5" max="6" width="13.81640625" customWidth="1"/>
    <col min="7" max="7" width="12.453125" bestFit="1" customWidth="1"/>
    <col min="8" max="8" width="13.81640625" customWidth="1"/>
    <col min="9" max="9" width="17.7265625" customWidth="1"/>
    <col min="10" max="10" width="17.81640625" customWidth="1"/>
    <col min="11" max="11" width="17.1796875" bestFit="1" customWidth="1"/>
  </cols>
  <sheetData>
    <row r="1" spans="2:12" ht="66" customHeight="1" x14ac:dyDescent="0.35"/>
    <row r="3" spans="2:12" x14ac:dyDescent="0.35">
      <c r="B3" s="1" t="s">
        <v>139</v>
      </c>
    </row>
    <row r="4" spans="2:12" ht="15" thickBot="1" x14ac:dyDescent="0.4">
      <c r="B4" s="5" t="s">
        <v>138</v>
      </c>
      <c r="D4" s="3"/>
      <c r="E4" s="3"/>
      <c r="F4" s="3"/>
      <c r="H4" s="3"/>
    </row>
    <row r="5" spans="2:12" ht="15" thickBot="1" x14ac:dyDescent="0.4">
      <c r="B5" s="863" t="s">
        <v>187</v>
      </c>
      <c r="C5" s="896"/>
      <c r="D5" s="899" t="s">
        <v>422</v>
      </c>
      <c r="E5" s="900"/>
      <c r="F5" s="900"/>
      <c r="G5" s="901"/>
    </row>
    <row r="6" spans="2:12" ht="30" customHeight="1" x14ac:dyDescent="0.35">
      <c r="B6" s="872"/>
      <c r="C6" s="897"/>
      <c r="D6" s="902" t="s">
        <v>107</v>
      </c>
      <c r="E6" s="904" t="s">
        <v>108</v>
      </c>
      <c r="F6" s="906" t="s">
        <v>50</v>
      </c>
      <c r="G6" s="908" t="s">
        <v>150</v>
      </c>
    </row>
    <row r="7" spans="2:12" ht="15" thickBot="1" x14ac:dyDescent="0.4">
      <c r="B7" s="864"/>
      <c r="C7" s="898"/>
      <c r="D7" s="903"/>
      <c r="E7" s="905"/>
      <c r="F7" s="907"/>
      <c r="G7" s="909"/>
    </row>
    <row r="8" spans="2:12" x14ac:dyDescent="0.35">
      <c r="B8" s="194"/>
      <c r="C8" s="228" t="s">
        <v>228</v>
      </c>
      <c r="D8" s="160">
        <v>19491.95766104</v>
      </c>
      <c r="E8" s="299">
        <v>20830.771830170001</v>
      </c>
      <c r="F8" s="195">
        <v>14385.099804420002</v>
      </c>
      <c r="G8" s="492">
        <f t="shared" ref="G8:G15" si="0">F8/E8</f>
        <v>0.69056969764248077</v>
      </c>
      <c r="H8" s="11"/>
      <c r="I8" s="11"/>
      <c r="J8" s="11"/>
      <c r="K8" s="11"/>
      <c r="L8" s="11"/>
    </row>
    <row r="9" spans="2:12" x14ac:dyDescent="0.35">
      <c r="B9" s="231"/>
      <c r="C9" s="232" t="s">
        <v>111</v>
      </c>
      <c r="D9" s="490">
        <v>17796.951220020001</v>
      </c>
      <c r="E9" s="491">
        <v>19930.142703730002</v>
      </c>
      <c r="F9" s="491">
        <v>13605.605379429999</v>
      </c>
      <c r="G9" s="308">
        <f t="shared" si="0"/>
        <v>0.68266472456735883</v>
      </c>
      <c r="H9" s="644"/>
      <c r="I9" s="647"/>
      <c r="J9" s="647"/>
      <c r="K9" s="647"/>
    </row>
    <row r="10" spans="2:12" x14ac:dyDescent="0.35">
      <c r="B10" s="231"/>
      <c r="C10" s="232" t="s">
        <v>241</v>
      </c>
      <c r="D10" s="267">
        <v>1682.87824826</v>
      </c>
      <c r="E10" s="268">
        <v>887.02119709999999</v>
      </c>
      <c r="F10" s="269">
        <v>765.88649564999992</v>
      </c>
      <c r="G10" s="308">
        <f t="shared" si="0"/>
        <v>0.86343652006735105</v>
      </c>
      <c r="H10" s="645"/>
      <c r="I10" s="647"/>
      <c r="J10" s="647"/>
      <c r="K10" s="647"/>
    </row>
    <row r="11" spans="2:12" x14ac:dyDescent="0.35">
      <c r="B11" s="231"/>
      <c r="C11" s="232" t="s">
        <v>257</v>
      </c>
      <c r="D11" s="267">
        <v>12.128192759999999</v>
      </c>
      <c r="E11" s="268">
        <v>13.60792934</v>
      </c>
      <c r="F11" s="269">
        <v>13.60792934</v>
      </c>
      <c r="G11" s="308">
        <f t="shared" si="0"/>
        <v>1</v>
      </c>
      <c r="H11" s="11"/>
      <c r="I11" s="647"/>
      <c r="J11" s="647"/>
      <c r="K11" s="647"/>
    </row>
    <row r="12" spans="2:12" x14ac:dyDescent="0.35">
      <c r="B12" s="236"/>
      <c r="C12" s="237" t="s">
        <v>137</v>
      </c>
      <c r="D12" s="424">
        <v>16066.601445495895</v>
      </c>
      <c r="E12" s="823">
        <v>17483.91682480001</v>
      </c>
      <c r="F12" s="425">
        <v>11594.826872539999</v>
      </c>
      <c r="G12" s="310">
        <f t="shared" si="0"/>
        <v>0.66317101532382905</v>
      </c>
      <c r="H12" s="3"/>
      <c r="I12" s="3"/>
      <c r="J12" s="3"/>
      <c r="K12" s="3"/>
    </row>
    <row r="13" spans="2:12" x14ac:dyDescent="0.35">
      <c r="B13" s="240"/>
      <c r="C13" s="241" t="s">
        <v>111</v>
      </c>
      <c r="D13" s="426">
        <v>14437.775810000003</v>
      </c>
      <c r="E13" s="427">
        <v>16656.367096280002</v>
      </c>
      <c r="F13" s="427">
        <v>10873.183985019998</v>
      </c>
      <c r="G13" s="493">
        <f t="shared" si="0"/>
        <v>0.65279444924388053</v>
      </c>
      <c r="H13" s="3"/>
      <c r="I13" s="3"/>
      <c r="J13" s="3"/>
      <c r="K13" s="3"/>
    </row>
    <row r="14" spans="2:12" x14ac:dyDescent="0.35">
      <c r="B14" s="240"/>
      <c r="C14" s="54" t="s">
        <v>241</v>
      </c>
      <c r="D14" s="426">
        <v>1616.6974427400005</v>
      </c>
      <c r="E14" s="427">
        <v>813.94179918000009</v>
      </c>
      <c r="F14" s="427">
        <v>708.03495817999999</v>
      </c>
      <c r="G14" s="493">
        <f t="shared" si="0"/>
        <v>0.86988401246047908</v>
      </c>
      <c r="H14" s="3"/>
      <c r="I14" s="3"/>
    </row>
    <row r="15" spans="2:12" x14ac:dyDescent="0.35">
      <c r="B15" s="484"/>
      <c r="C15" s="485" t="s">
        <v>257</v>
      </c>
      <c r="D15" s="426">
        <v>12.128192755886756</v>
      </c>
      <c r="E15" s="427">
        <v>13.60792934</v>
      </c>
      <c r="F15" s="427">
        <v>13.60792934</v>
      </c>
      <c r="G15" s="493">
        <f t="shared" si="0"/>
        <v>1</v>
      </c>
      <c r="I15" s="3"/>
    </row>
    <row r="16" spans="2:12" x14ac:dyDescent="0.35">
      <c r="B16" s="90"/>
      <c r="C16" s="237" t="s">
        <v>225</v>
      </c>
      <c r="D16" s="424">
        <v>3425.3562155200002</v>
      </c>
      <c r="E16" s="823">
        <v>3346.8550053700001</v>
      </c>
      <c r="F16" s="425">
        <v>2790.2729318799998</v>
      </c>
      <c r="G16" s="310">
        <f>F16/E16</f>
        <v>0.83369997427526166</v>
      </c>
      <c r="H16" s="11"/>
      <c r="I16" s="11"/>
      <c r="J16" s="11"/>
    </row>
    <row r="17" spans="2:11" x14ac:dyDescent="0.35">
      <c r="B17" s="240"/>
      <c r="C17" s="241" t="s">
        <v>111</v>
      </c>
      <c r="D17" s="426">
        <v>3359.1754099999994</v>
      </c>
      <c r="E17" s="427">
        <v>3273.7756074499998</v>
      </c>
      <c r="F17" s="427">
        <v>2732.4213944100002</v>
      </c>
      <c r="G17" s="493">
        <f t="shared" ref="G17:G18" si="1">F17/E17</f>
        <v>0.83463918180340102</v>
      </c>
      <c r="H17" s="3"/>
      <c r="I17" s="3"/>
      <c r="J17" s="3"/>
    </row>
    <row r="18" spans="2:11" ht="15" thickBot="1" x14ac:dyDescent="0.4">
      <c r="B18" s="14"/>
      <c r="C18" s="55" t="s">
        <v>113</v>
      </c>
      <c r="D18" s="426">
        <v>66.180805520000007</v>
      </c>
      <c r="E18" s="427">
        <v>73.079397920000005</v>
      </c>
      <c r="F18" s="427">
        <v>57.851537469999982</v>
      </c>
      <c r="G18" s="493">
        <f t="shared" si="1"/>
        <v>0.7916258085942367</v>
      </c>
      <c r="H18" s="3"/>
      <c r="I18" s="3"/>
      <c r="J18" s="3"/>
    </row>
    <row r="19" spans="2:11" x14ac:dyDescent="0.35">
      <c r="B19" s="194" t="s">
        <v>11</v>
      </c>
      <c r="C19" s="228" t="s">
        <v>259</v>
      </c>
      <c r="D19" s="486">
        <f>SUM(D20:D21)</f>
        <v>8.6549600000000009</v>
      </c>
      <c r="E19" s="487">
        <f>SUM(E20:E21)</f>
        <v>9.2549600000000005</v>
      </c>
      <c r="F19" s="488">
        <f>SUM(F20:F21)</f>
        <v>16.382599519999999</v>
      </c>
      <c r="G19" s="492">
        <f>F19/E19</f>
        <v>1.7701426608002626</v>
      </c>
      <c r="H19" s="11"/>
      <c r="I19" s="11"/>
      <c r="J19" s="11"/>
      <c r="K19" s="538"/>
    </row>
    <row r="20" spans="2:11" x14ac:dyDescent="0.35">
      <c r="B20" s="231"/>
      <c r="C20" s="232" t="s">
        <v>111</v>
      </c>
      <c r="D20" s="490">
        <v>1.7596600000000002</v>
      </c>
      <c r="E20" s="491">
        <v>1.7596600000000002</v>
      </c>
      <c r="F20" s="491">
        <v>1.1398914499999999</v>
      </c>
      <c r="G20" s="235">
        <f>F20/E20</f>
        <v>0.64779073798347397</v>
      </c>
      <c r="H20" s="3"/>
      <c r="I20" s="3"/>
      <c r="J20" s="3"/>
      <c r="K20" s="538"/>
    </row>
    <row r="21" spans="2:11" x14ac:dyDescent="0.35">
      <c r="B21" s="231"/>
      <c r="C21" s="232" t="s">
        <v>113</v>
      </c>
      <c r="D21" s="490">
        <v>6.8953000000000007</v>
      </c>
      <c r="E21" s="491">
        <v>7.4953000000000003</v>
      </c>
      <c r="F21" s="491">
        <v>15.242708070000001</v>
      </c>
      <c r="G21" s="235">
        <f>F21/E21</f>
        <v>2.0336354875722118</v>
      </c>
      <c r="H21" s="3"/>
      <c r="I21" s="3"/>
      <c r="J21" s="3"/>
    </row>
    <row r="22" spans="2:11" x14ac:dyDescent="0.35">
      <c r="B22" s="236"/>
      <c r="C22" s="237" t="s">
        <v>137</v>
      </c>
      <c r="D22" s="270">
        <f>SUM(D23:D24)</f>
        <v>1.7596600000000002</v>
      </c>
      <c r="E22" s="271">
        <f>SUM(E23:E24)</f>
        <v>1.7596600000000002</v>
      </c>
      <c r="F22" s="271">
        <f>SUM(F23:F24)</f>
        <v>1.1398914499999999</v>
      </c>
      <c r="G22" s="53">
        <f>F22/E22</f>
        <v>0.64779073798347397</v>
      </c>
    </row>
    <row r="23" spans="2:11" x14ac:dyDescent="0.35">
      <c r="B23" s="240"/>
      <c r="C23" s="241" t="s">
        <v>111</v>
      </c>
      <c r="D23" s="272">
        <v>1.7596600000000002</v>
      </c>
      <c r="E23" s="273">
        <v>1.7596600000000002</v>
      </c>
      <c r="F23" s="273">
        <v>1.1398914499999999</v>
      </c>
      <c r="G23" s="493">
        <f>F23/E23</f>
        <v>0.64779073798347397</v>
      </c>
    </row>
    <row r="24" spans="2:11" x14ac:dyDescent="0.35">
      <c r="B24" s="240"/>
      <c r="C24" s="54" t="s">
        <v>113</v>
      </c>
      <c r="D24" s="272">
        <v>0</v>
      </c>
      <c r="E24" s="273">
        <v>0</v>
      </c>
      <c r="F24" s="273">
        <v>0</v>
      </c>
      <c r="G24" s="48">
        <v>0</v>
      </c>
    </row>
    <row r="25" spans="2:11" x14ac:dyDescent="0.35">
      <c r="B25" s="90"/>
      <c r="C25" s="237" t="s">
        <v>225</v>
      </c>
      <c r="D25" s="270">
        <f>SUM(D26:D27)</f>
        <v>6.8953000000000007</v>
      </c>
      <c r="E25" s="271">
        <f>SUM(E26:E27)</f>
        <v>7.4953000000000003</v>
      </c>
      <c r="F25" s="271">
        <f>SUM(F26:F27)</f>
        <v>15.242708070000001</v>
      </c>
      <c r="G25" s="53">
        <f>F25/E25</f>
        <v>2.0336354875722118</v>
      </c>
    </row>
    <row r="26" spans="2:11" x14ac:dyDescent="0.35">
      <c r="B26" s="240"/>
      <c r="C26" s="241" t="s">
        <v>111</v>
      </c>
      <c r="D26" s="272">
        <v>0</v>
      </c>
      <c r="E26" s="273">
        <v>0</v>
      </c>
      <c r="F26" s="273">
        <v>0</v>
      </c>
      <c r="G26" s="48">
        <v>0</v>
      </c>
    </row>
    <row r="27" spans="2:11" ht="15" thickBot="1" x14ac:dyDescent="0.4">
      <c r="B27" s="14"/>
      <c r="C27" s="55" t="s">
        <v>113</v>
      </c>
      <c r="D27" s="272">
        <v>6.8953000000000007</v>
      </c>
      <c r="E27" s="273">
        <v>7.4953000000000003</v>
      </c>
      <c r="F27" s="273">
        <v>15.242708070000001</v>
      </c>
      <c r="G27" s="493">
        <f>F27/E27</f>
        <v>2.0336354875722118</v>
      </c>
      <c r="I27" s="646"/>
      <c r="J27" s="1"/>
      <c r="K27" s="1"/>
    </row>
    <row r="28" spans="2:11" x14ac:dyDescent="0.35">
      <c r="B28" s="194" t="s">
        <v>461</v>
      </c>
      <c r="C28" s="228" t="s">
        <v>462</v>
      </c>
      <c r="D28" s="486">
        <f>SUM(D29:D30)</f>
        <v>18.760379999999998</v>
      </c>
      <c r="E28" s="487">
        <f>SUM(E29:E30)</f>
        <v>22.855031740000001</v>
      </c>
      <c r="F28" s="488">
        <f>SUM(F29:F30)</f>
        <v>20.617533179999995</v>
      </c>
      <c r="G28" s="492">
        <f t="shared" ref="G28:G35" si="2">F28/E28</f>
        <v>0.90210039585794921</v>
      </c>
      <c r="H28" s="96"/>
      <c r="I28" s="96"/>
      <c r="J28" s="96"/>
    </row>
    <row r="29" spans="2:11" x14ac:dyDescent="0.35">
      <c r="B29" s="231"/>
      <c r="C29" s="232" t="s">
        <v>111</v>
      </c>
      <c r="D29" s="490">
        <f t="shared" ref="D29:F30" si="3">D32+D35</f>
        <v>18.760379999999998</v>
      </c>
      <c r="E29" s="491">
        <f t="shared" si="3"/>
        <v>22.855031740000001</v>
      </c>
      <c r="F29" s="491">
        <f t="shared" si="3"/>
        <v>20.617533179999995</v>
      </c>
      <c r="G29" s="308">
        <f t="shared" si="2"/>
        <v>0.90210039585794921</v>
      </c>
      <c r="I29" s="789"/>
      <c r="J29" s="789"/>
      <c r="K29" s="789"/>
    </row>
    <row r="30" spans="2:11" x14ac:dyDescent="0.35">
      <c r="B30" s="231"/>
      <c r="C30" s="232" t="s">
        <v>113</v>
      </c>
      <c r="D30" s="490">
        <f t="shared" si="3"/>
        <v>0</v>
      </c>
      <c r="E30" s="491">
        <f t="shared" si="3"/>
        <v>0</v>
      </c>
      <c r="F30" s="491">
        <f t="shared" si="3"/>
        <v>0</v>
      </c>
      <c r="G30" s="502">
        <f>G33+G36</f>
        <v>0</v>
      </c>
      <c r="I30" s="790"/>
      <c r="J30" s="790"/>
      <c r="K30" s="790"/>
    </row>
    <row r="31" spans="2:11" x14ac:dyDescent="0.35">
      <c r="B31" s="236"/>
      <c r="C31" s="237" t="s">
        <v>137</v>
      </c>
      <c r="D31" s="270">
        <f>SUM(D32:D33)</f>
        <v>1.58263</v>
      </c>
      <c r="E31" s="496">
        <f>SUM(E32:E33)</f>
        <v>1.5761106599999999</v>
      </c>
      <c r="F31" s="496">
        <f>SUM(F32:F33)</f>
        <v>1.32493653</v>
      </c>
      <c r="G31" s="310">
        <f t="shared" si="2"/>
        <v>0.84063674183892656</v>
      </c>
      <c r="I31" s="495"/>
    </row>
    <row r="32" spans="2:11" x14ac:dyDescent="0.35">
      <c r="B32" s="240"/>
      <c r="C32" s="241" t="s">
        <v>111</v>
      </c>
      <c r="D32" s="272">
        <v>1.58263</v>
      </c>
      <c r="E32" s="497">
        <v>1.5761106599999999</v>
      </c>
      <c r="F32" s="497">
        <v>1.32493653</v>
      </c>
      <c r="G32" s="498">
        <f t="shared" si="2"/>
        <v>0.84063674183892656</v>
      </c>
      <c r="I32" s="495"/>
    </row>
    <row r="33" spans="2:11" x14ac:dyDescent="0.35">
      <c r="B33" s="240"/>
      <c r="C33" s="54" t="s">
        <v>113</v>
      </c>
      <c r="D33" s="272">
        <v>0</v>
      </c>
      <c r="E33" s="497">
        <v>0</v>
      </c>
      <c r="F33" s="497">
        <v>0</v>
      </c>
      <c r="G33" s="311">
        <v>0</v>
      </c>
    </row>
    <row r="34" spans="2:11" x14ac:dyDescent="0.35">
      <c r="B34" s="90"/>
      <c r="C34" s="237" t="s">
        <v>225</v>
      </c>
      <c r="D34" s="270">
        <f>SUM(D35:D36)</f>
        <v>17.17775</v>
      </c>
      <c r="E34" s="496">
        <f>SUM(E35:E36)</f>
        <v>21.27892108</v>
      </c>
      <c r="F34" s="496">
        <f>SUM(F35:F36)</f>
        <v>19.292596649999997</v>
      </c>
      <c r="G34" s="310">
        <f t="shared" si="2"/>
        <v>0.90665295375962718</v>
      </c>
    </row>
    <row r="35" spans="2:11" x14ac:dyDescent="0.35">
      <c r="B35" s="240"/>
      <c r="C35" s="241" t="s">
        <v>111</v>
      </c>
      <c r="D35" s="272">
        <v>17.17775</v>
      </c>
      <c r="E35" s="497">
        <v>21.27892108</v>
      </c>
      <c r="F35" s="497">
        <v>19.292596649999997</v>
      </c>
      <c r="G35" s="498">
        <f t="shared" si="2"/>
        <v>0.90665295375962718</v>
      </c>
    </row>
    <row r="36" spans="2:11" ht="15" thickBot="1" x14ac:dyDescent="0.4">
      <c r="B36" s="14"/>
      <c r="C36" s="55" t="s">
        <v>113</v>
      </c>
      <c r="D36" s="500">
        <v>0</v>
      </c>
      <c r="E36" s="275">
        <v>0</v>
      </c>
      <c r="F36" s="275">
        <v>0</v>
      </c>
      <c r="G36" s="501">
        <v>0</v>
      </c>
    </row>
    <row r="37" spans="2:11" x14ac:dyDescent="0.35">
      <c r="B37" s="194" t="s">
        <v>13</v>
      </c>
      <c r="C37" s="228" t="s">
        <v>14</v>
      </c>
      <c r="D37" s="486">
        <f>SUM(D38:D39)</f>
        <v>524.45692273999998</v>
      </c>
      <c r="E37" s="487">
        <f>SUM(E38:E39)</f>
        <v>608.2432566</v>
      </c>
      <c r="F37" s="488">
        <f>SUM(F38:F39)</f>
        <v>505.24238235000007</v>
      </c>
      <c r="G37" s="492">
        <f t="shared" ref="G37:G44" si="4">F37/E37</f>
        <v>0.83065841974843868</v>
      </c>
      <c r="H37" s="96"/>
      <c r="I37" s="96"/>
      <c r="J37" s="96"/>
    </row>
    <row r="38" spans="2:11" x14ac:dyDescent="0.35">
      <c r="B38" s="231"/>
      <c r="C38" s="232" t="s">
        <v>111</v>
      </c>
      <c r="D38" s="490">
        <f t="shared" ref="D38:F39" si="5">D41+D44</f>
        <v>232.10147999999998</v>
      </c>
      <c r="E38" s="491">
        <f t="shared" si="5"/>
        <v>316.00381386000004</v>
      </c>
      <c r="F38" s="491">
        <f t="shared" si="5"/>
        <v>213.00293961000006</v>
      </c>
      <c r="G38" s="235">
        <f t="shared" si="4"/>
        <v>0.67405180022405453</v>
      </c>
      <c r="I38" s="789"/>
      <c r="J38" s="789"/>
      <c r="K38" s="789"/>
    </row>
    <row r="39" spans="2:11" x14ac:dyDescent="0.35">
      <c r="B39" s="231"/>
      <c r="C39" s="232" t="s">
        <v>113</v>
      </c>
      <c r="D39" s="490">
        <f t="shared" si="5"/>
        <v>292.35544274</v>
      </c>
      <c r="E39" s="491">
        <f t="shared" si="5"/>
        <v>292.23944274000002</v>
      </c>
      <c r="F39" s="491">
        <f t="shared" si="5"/>
        <v>292.23944274000002</v>
      </c>
      <c r="G39" s="235">
        <f t="shared" si="4"/>
        <v>1</v>
      </c>
      <c r="I39" s="790"/>
      <c r="J39" s="790"/>
      <c r="K39" s="790"/>
    </row>
    <row r="40" spans="2:11" x14ac:dyDescent="0.35">
      <c r="B40" s="236"/>
      <c r="C40" s="237" t="s">
        <v>137</v>
      </c>
      <c r="D40" s="270">
        <f>SUM(D41:D42)</f>
        <v>328.68852274</v>
      </c>
      <c r="E40" s="271">
        <f>SUM(E41:E42)</f>
        <v>402.33577485000001</v>
      </c>
      <c r="F40" s="271">
        <f>SUM(F41:F42)</f>
        <v>357.81306135</v>
      </c>
      <c r="G40" s="53">
        <f t="shared" si="4"/>
        <v>0.8893394117970268</v>
      </c>
      <c r="I40" s="495"/>
    </row>
    <row r="41" spans="2:11" x14ac:dyDescent="0.35">
      <c r="B41" s="240"/>
      <c r="C41" s="241" t="s">
        <v>111</v>
      </c>
      <c r="D41" s="272">
        <v>36.333079999999995</v>
      </c>
      <c r="E41" s="273">
        <v>110.09633210999999</v>
      </c>
      <c r="F41" s="273">
        <v>65.573618609999997</v>
      </c>
      <c r="G41" s="493">
        <f t="shared" si="4"/>
        <v>0.59560220902258354</v>
      </c>
      <c r="I41" s="495"/>
    </row>
    <row r="42" spans="2:11" x14ac:dyDescent="0.35">
      <c r="B42" s="240"/>
      <c r="C42" s="54" t="s">
        <v>113</v>
      </c>
      <c r="D42" s="272">
        <v>292.35544274</v>
      </c>
      <c r="E42" s="273">
        <v>292.23944274000002</v>
      </c>
      <c r="F42" s="273">
        <v>292.23944274000002</v>
      </c>
      <c r="G42" s="493">
        <f t="shared" si="4"/>
        <v>1</v>
      </c>
    </row>
    <row r="43" spans="2:11" x14ac:dyDescent="0.35">
      <c r="B43" s="90"/>
      <c r="C43" s="237" t="s">
        <v>225</v>
      </c>
      <c r="D43" s="270">
        <f>SUM(D44:D45)</f>
        <v>195.76839999999999</v>
      </c>
      <c r="E43" s="271">
        <f>SUM(E44:E45)</f>
        <v>205.90748175000002</v>
      </c>
      <c r="F43" s="271">
        <f>SUM(F44:F45)</f>
        <v>147.42932100000004</v>
      </c>
      <c r="G43" s="53">
        <f t="shared" si="4"/>
        <v>0.71599788286954769</v>
      </c>
    </row>
    <row r="44" spans="2:11" x14ac:dyDescent="0.35">
      <c r="B44" s="240"/>
      <c r="C44" s="241" t="s">
        <v>111</v>
      </c>
      <c r="D44" s="272">
        <v>195.76839999999999</v>
      </c>
      <c r="E44" s="273">
        <v>205.90748175000002</v>
      </c>
      <c r="F44" s="273">
        <v>147.42932100000004</v>
      </c>
      <c r="G44" s="493">
        <f t="shared" si="4"/>
        <v>0.71599788286954769</v>
      </c>
    </row>
    <row r="45" spans="2:11" ht="15" thickBot="1" x14ac:dyDescent="0.4">
      <c r="B45" s="14"/>
      <c r="C45" s="55" t="s">
        <v>113</v>
      </c>
      <c r="D45" s="272">
        <v>0</v>
      </c>
      <c r="E45" s="273">
        <v>0</v>
      </c>
      <c r="F45" s="273">
        <v>0</v>
      </c>
      <c r="G45" s="48">
        <v>0</v>
      </c>
    </row>
    <row r="46" spans="2:11" x14ac:dyDescent="0.35">
      <c r="B46" s="194" t="s">
        <v>15</v>
      </c>
      <c r="C46" s="228" t="s">
        <v>37</v>
      </c>
      <c r="D46" s="486">
        <f>SUM(D47:D48)</f>
        <v>21.363779999999998</v>
      </c>
      <c r="E46" s="487">
        <f>SUM(E47:E48)</f>
        <v>32.839045999999996</v>
      </c>
      <c r="F46" s="488">
        <f>SUM(F47:F48)</f>
        <v>21.189444139999999</v>
      </c>
      <c r="G46" s="492">
        <f>F46/E46</f>
        <v>0.64525151370109846</v>
      </c>
    </row>
    <row r="47" spans="2:11" x14ac:dyDescent="0.35">
      <c r="B47" s="231"/>
      <c r="C47" s="232" t="s">
        <v>111</v>
      </c>
      <c r="D47" s="490">
        <f>D50+D53</f>
        <v>21.363779999999998</v>
      </c>
      <c r="E47" s="491">
        <f>E50+E53</f>
        <v>32.839045999999996</v>
      </c>
      <c r="F47" s="491">
        <f>F50+F53</f>
        <v>21.189444139999999</v>
      </c>
      <c r="G47" s="308">
        <f>F47/E47</f>
        <v>0.64525151370109846</v>
      </c>
      <c r="I47" s="3"/>
      <c r="J47" s="3"/>
      <c r="K47" s="3"/>
    </row>
    <row r="48" spans="2:11" x14ac:dyDescent="0.35">
      <c r="B48" s="231"/>
      <c r="C48" s="232" t="s">
        <v>113</v>
      </c>
      <c r="D48" s="490">
        <v>0</v>
      </c>
      <c r="E48" s="491">
        <v>0</v>
      </c>
      <c r="F48" s="491">
        <v>0</v>
      </c>
      <c r="G48" s="502">
        <v>0</v>
      </c>
      <c r="I48" s="3"/>
      <c r="J48" s="3"/>
      <c r="K48" s="3"/>
    </row>
    <row r="49" spans="2:7" x14ac:dyDescent="0.35">
      <c r="B49" s="236"/>
      <c r="C49" s="237" t="s">
        <v>137</v>
      </c>
      <c r="D49" s="270">
        <f>SUM(D50:D51)</f>
        <v>14.851759999999999</v>
      </c>
      <c r="E49" s="496">
        <f>SUM(E50:E51)</f>
        <v>26.191071090000001</v>
      </c>
      <c r="F49" s="496">
        <f>SUM(F50:F51)</f>
        <v>15.078343090000001</v>
      </c>
      <c r="G49" s="310">
        <f>F49/E49</f>
        <v>0.57570547757235691</v>
      </c>
    </row>
    <row r="50" spans="2:7" x14ac:dyDescent="0.35">
      <c r="B50" s="240"/>
      <c r="C50" s="241" t="s">
        <v>111</v>
      </c>
      <c r="D50" s="272">
        <v>14.851759999999999</v>
      </c>
      <c r="E50" s="497">
        <v>26.191071090000001</v>
      </c>
      <c r="F50" s="497">
        <v>15.078343090000001</v>
      </c>
      <c r="G50" s="498">
        <f>F50/E50</f>
        <v>0.57570547757235691</v>
      </c>
    </row>
    <row r="51" spans="2:7" x14ac:dyDescent="0.35">
      <c r="B51" s="240"/>
      <c r="C51" s="54" t="s">
        <v>113</v>
      </c>
      <c r="D51" s="272">
        <v>0</v>
      </c>
      <c r="E51" s="497">
        <v>0</v>
      </c>
      <c r="F51" s="497">
        <v>0</v>
      </c>
      <c r="G51" s="311">
        <v>0</v>
      </c>
    </row>
    <row r="52" spans="2:7" x14ac:dyDescent="0.35">
      <c r="B52" s="90"/>
      <c r="C52" s="237" t="s">
        <v>225</v>
      </c>
      <c r="D52" s="270">
        <f>SUM(D53:D54)</f>
        <v>6.5120199999999997</v>
      </c>
      <c r="E52" s="496">
        <f>SUM(E53:E54)</f>
        <v>6.6479749099999985</v>
      </c>
      <c r="F52" s="496">
        <f>SUM(F53:F54)</f>
        <v>6.1111010500000003</v>
      </c>
      <c r="G52" s="310">
        <f>F52/E52</f>
        <v>0.91924249605809683</v>
      </c>
    </row>
    <row r="53" spans="2:7" x14ac:dyDescent="0.35">
      <c r="B53" s="240"/>
      <c r="C53" s="241" t="s">
        <v>111</v>
      </c>
      <c r="D53" s="272">
        <v>6.5120199999999997</v>
      </c>
      <c r="E53" s="497">
        <v>6.6479749099999985</v>
      </c>
      <c r="F53" s="497">
        <v>6.1111010500000003</v>
      </c>
      <c r="G53" s="498">
        <f>F53/E53</f>
        <v>0.91924249605809683</v>
      </c>
    </row>
    <row r="54" spans="2:7" ht="15" thickBot="1" x14ac:dyDescent="0.4">
      <c r="B54" s="14"/>
      <c r="C54" s="55" t="s">
        <v>113</v>
      </c>
      <c r="D54" s="500">
        <v>0</v>
      </c>
      <c r="E54" s="275">
        <v>0</v>
      </c>
      <c r="F54" s="275">
        <v>0</v>
      </c>
      <c r="G54" s="501">
        <v>0</v>
      </c>
    </row>
    <row r="55" spans="2:7" x14ac:dyDescent="0.35">
      <c r="B55" s="194" t="s">
        <v>30</v>
      </c>
      <c r="C55" s="228" t="s">
        <v>41</v>
      </c>
      <c r="D55" s="486">
        <v>5.0000000000000001E-3</v>
      </c>
      <c r="E55" s="487">
        <v>5.0000000000000001E-3</v>
      </c>
      <c r="F55" s="488">
        <v>3.7499999999999999E-3</v>
      </c>
      <c r="G55" s="492">
        <f>F55/E55</f>
        <v>0.75</v>
      </c>
    </row>
    <row r="56" spans="2:7" x14ac:dyDescent="0.35">
      <c r="B56" s="231"/>
      <c r="C56" s="232" t="s">
        <v>111</v>
      </c>
      <c r="D56" s="490">
        <v>0</v>
      </c>
      <c r="E56" s="491">
        <v>0</v>
      </c>
      <c r="F56" s="491">
        <v>0</v>
      </c>
      <c r="G56" s="502">
        <v>0</v>
      </c>
    </row>
    <row r="57" spans="2:7" x14ac:dyDescent="0.35">
      <c r="B57" s="231"/>
      <c r="C57" s="232" t="s">
        <v>113</v>
      </c>
      <c r="D57" s="490">
        <v>5.0000000000000001E-3</v>
      </c>
      <c r="E57" s="491">
        <v>5.0000000000000001E-3</v>
      </c>
      <c r="F57" s="491">
        <v>3.7499999999999999E-3</v>
      </c>
      <c r="G57" s="308">
        <f>F57/E57</f>
        <v>0.75</v>
      </c>
    </row>
    <row r="58" spans="2:7" x14ac:dyDescent="0.35">
      <c r="B58" s="236"/>
      <c r="C58" s="237" t="s">
        <v>137</v>
      </c>
      <c r="D58" s="270">
        <v>5.0000000000000001E-3</v>
      </c>
      <c r="E58" s="496">
        <v>5.0000000000000001E-3</v>
      </c>
      <c r="F58" s="496">
        <v>0</v>
      </c>
      <c r="G58" s="310">
        <f>F58/E58</f>
        <v>0</v>
      </c>
    </row>
    <row r="59" spans="2:7" x14ac:dyDescent="0.35">
      <c r="B59" s="240"/>
      <c r="C59" s="241" t="s">
        <v>111</v>
      </c>
      <c r="D59" s="272">
        <v>0</v>
      </c>
      <c r="E59" s="497">
        <v>0</v>
      </c>
      <c r="F59" s="497">
        <v>0</v>
      </c>
      <c r="G59" s="311">
        <v>0</v>
      </c>
    </row>
    <row r="60" spans="2:7" x14ac:dyDescent="0.35">
      <c r="B60" s="240"/>
      <c r="C60" s="54" t="s">
        <v>113</v>
      </c>
      <c r="D60" s="272">
        <v>5.0000000000000001E-3</v>
      </c>
      <c r="E60" s="497">
        <v>5.0000000000000001E-3</v>
      </c>
      <c r="F60" s="497">
        <v>3.7499999999999999E-3</v>
      </c>
      <c r="G60" s="498">
        <f>F60/E60</f>
        <v>0.75</v>
      </c>
    </row>
    <row r="61" spans="2:7" x14ac:dyDescent="0.35">
      <c r="B61" s="90"/>
      <c r="C61" s="237" t="s">
        <v>225</v>
      </c>
      <c r="D61" s="270">
        <v>0</v>
      </c>
      <c r="E61" s="496">
        <v>0</v>
      </c>
      <c r="F61" s="496">
        <v>0</v>
      </c>
      <c r="G61" s="499">
        <v>0</v>
      </c>
    </row>
    <row r="62" spans="2:7" x14ac:dyDescent="0.35">
      <c r="B62" s="240"/>
      <c r="C62" s="241" t="s">
        <v>111</v>
      </c>
      <c r="D62" s="272">
        <v>0</v>
      </c>
      <c r="E62" s="497">
        <v>0</v>
      </c>
      <c r="F62" s="497">
        <v>0</v>
      </c>
      <c r="G62" s="311">
        <v>0</v>
      </c>
    </row>
    <row r="63" spans="2:7" ht="15" thickBot="1" x14ac:dyDescent="0.4">
      <c r="B63" s="14"/>
      <c r="C63" s="55" t="s">
        <v>113</v>
      </c>
      <c r="D63" s="500">
        <v>0</v>
      </c>
      <c r="E63" s="275">
        <v>0</v>
      </c>
      <c r="F63" s="275">
        <v>0</v>
      </c>
      <c r="G63" s="501">
        <v>0</v>
      </c>
    </row>
    <row r="64" spans="2:7" x14ac:dyDescent="0.35">
      <c r="B64" s="194" t="s">
        <v>73</v>
      </c>
      <c r="C64" s="228" t="s">
        <v>464</v>
      </c>
      <c r="D64" s="486">
        <f>SUM(D65:D66)</f>
        <v>36.928100000000001</v>
      </c>
      <c r="E64" s="487">
        <f>SUM(E65:E66)</f>
        <v>38.224193779999993</v>
      </c>
      <c r="F64" s="488">
        <f>SUM(F65:F66)</f>
        <v>31.646892279999999</v>
      </c>
      <c r="G64" s="492">
        <f t="shared" ref="G64:G72" si="6">F64/E64</f>
        <v>0.8279283132077091</v>
      </c>
    </row>
    <row r="65" spans="2:11" x14ac:dyDescent="0.35">
      <c r="B65" s="231"/>
      <c r="C65" s="232" t="s">
        <v>111</v>
      </c>
      <c r="D65" s="490">
        <f t="shared" ref="D65:F66" si="7">D68+D71</f>
        <v>34.849179999999997</v>
      </c>
      <c r="E65" s="491">
        <f t="shared" si="7"/>
        <v>35.607013689999995</v>
      </c>
      <c r="F65" s="491">
        <f t="shared" si="7"/>
        <v>29.556384009999999</v>
      </c>
      <c r="G65" s="308">
        <f t="shared" si="6"/>
        <v>0.83007197029558033</v>
      </c>
      <c r="I65" s="791"/>
      <c r="J65" s="791"/>
      <c r="K65" s="791"/>
    </row>
    <row r="66" spans="2:11" x14ac:dyDescent="0.35">
      <c r="B66" s="231"/>
      <c r="C66" s="232" t="s">
        <v>113</v>
      </c>
      <c r="D66" s="490">
        <f t="shared" si="7"/>
        <v>2.0789200000000001</v>
      </c>
      <c r="E66" s="491">
        <f t="shared" si="7"/>
        <v>2.6171800900000002</v>
      </c>
      <c r="F66" s="491">
        <f t="shared" si="7"/>
        <v>2.0905082699999999</v>
      </c>
      <c r="G66" s="308">
        <f t="shared" si="6"/>
        <v>0.79876363036217346</v>
      </c>
      <c r="I66" s="495"/>
      <c r="J66" s="495"/>
      <c r="K66" s="495"/>
    </row>
    <row r="67" spans="2:11" x14ac:dyDescent="0.35">
      <c r="B67" s="236"/>
      <c r="C67" s="237" t="s">
        <v>137</v>
      </c>
      <c r="D67" s="270">
        <f>SUM(D68:D69)</f>
        <v>35.90363</v>
      </c>
      <c r="E67" s="496">
        <f>SUM(E68:E69)</f>
        <v>37.095959609999994</v>
      </c>
      <c r="F67" s="496">
        <f>SUM(F68:F69)</f>
        <v>30.83425351</v>
      </c>
      <c r="G67" s="310">
        <f t="shared" si="6"/>
        <v>0.83120247687804738</v>
      </c>
      <c r="I67" s="494"/>
      <c r="J67" s="1"/>
      <c r="K67" s="1"/>
    </row>
    <row r="68" spans="2:11" x14ac:dyDescent="0.35">
      <c r="B68" s="240"/>
      <c r="C68" s="241" t="s">
        <v>111</v>
      </c>
      <c r="D68" s="272">
        <v>33.844709999999999</v>
      </c>
      <c r="E68" s="673">
        <v>34.498779519999992</v>
      </c>
      <c r="F68" s="497">
        <v>28.763745239999999</v>
      </c>
      <c r="G68" s="498">
        <f t="shared" si="6"/>
        <v>0.83376124141796903</v>
      </c>
      <c r="I68" s="495"/>
    </row>
    <row r="69" spans="2:11" x14ac:dyDescent="0.35">
      <c r="B69" s="240"/>
      <c r="C69" s="54" t="s">
        <v>113</v>
      </c>
      <c r="D69" s="272">
        <v>2.0589200000000001</v>
      </c>
      <c r="E69" s="497">
        <v>2.5971800900000002</v>
      </c>
      <c r="F69" s="497">
        <v>2.0705082699999999</v>
      </c>
      <c r="G69" s="498">
        <f t="shared" si="6"/>
        <v>0.79721397756441292</v>
      </c>
      <c r="I69" s="495"/>
    </row>
    <row r="70" spans="2:11" x14ac:dyDescent="0.35">
      <c r="B70" s="90"/>
      <c r="C70" s="237" t="s">
        <v>225</v>
      </c>
      <c r="D70" s="270">
        <f>SUM(D71:D72)</f>
        <v>1.02447</v>
      </c>
      <c r="E70" s="496">
        <f>SUM(E71:E72)</f>
        <v>1.12823417</v>
      </c>
      <c r="F70" s="496">
        <f>SUM(F71:F72)</f>
        <v>0.81263876999999995</v>
      </c>
      <c r="G70" s="310">
        <f t="shared" si="6"/>
        <v>0.72027491420508916</v>
      </c>
    </row>
    <row r="71" spans="2:11" x14ac:dyDescent="0.35">
      <c r="B71" s="240"/>
      <c r="C71" s="241" t="s">
        <v>111</v>
      </c>
      <c r="D71" s="272">
        <v>1.00447</v>
      </c>
      <c r="E71" s="673">
        <v>1.10823417</v>
      </c>
      <c r="F71" s="497">
        <v>0.79263876999999994</v>
      </c>
      <c r="G71" s="498">
        <f t="shared" si="6"/>
        <v>0.71522679182505255</v>
      </c>
    </row>
    <row r="72" spans="2:11" ht="15" thickBot="1" x14ac:dyDescent="0.4">
      <c r="B72" s="14"/>
      <c r="C72" s="55" t="s">
        <v>113</v>
      </c>
      <c r="D72" s="500">
        <v>0.02</v>
      </c>
      <c r="E72" s="275">
        <v>0.02</v>
      </c>
      <c r="F72" s="275">
        <v>0.02</v>
      </c>
      <c r="G72" s="503">
        <f t="shared" si="6"/>
        <v>1</v>
      </c>
    </row>
    <row r="73" spans="2:11" x14ac:dyDescent="0.35">
      <c r="B73" s="194" t="s">
        <v>74</v>
      </c>
      <c r="C73" s="228" t="s">
        <v>465</v>
      </c>
      <c r="D73" s="486">
        <f>D75</f>
        <v>30.97974</v>
      </c>
      <c r="E73" s="487">
        <f>E75</f>
        <v>57.761670689999995</v>
      </c>
      <c r="F73" s="488">
        <f>F75</f>
        <v>41.18814776</v>
      </c>
      <c r="G73" s="492">
        <f>F73/E73</f>
        <v>0.71307057548684627</v>
      </c>
    </row>
    <row r="74" spans="2:11" x14ac:dyDescent="0.35">
      <c r="B74" s="231"/>
      <c r="C74" s="232" t="s">
        <v>111</v>
      </c>
      <c r="D74" s="490">
        <v>0</v>
      </c>
      <c r="E74" s="491">
        <v>0</v>
      </c>
      <c r="F74" s="491">
        <v>0</v>
      </c>
      <c r="G74" s="502">
        <v>0</v>
      </c>
    </row>
    <row r="75" spans="2:11" x14ac:dyDescent="0.35">
      <c r="B75" s="231"/>
      <c r="C75" s="232" t="s">
        <v>113</v>
      </c>
      <c r="D75" s="490">
        <f>D78+D81</f>
        <v>30.97974</v>
      </c>
      <c r="E75" s="491">
        <f>E78+E81</f>
        <v>57.761670689999995</v>
      </c>
      <c r="F75" s="491">
        <f>F78+F81</f>
        <v>41.18814776</v>
      </c>
      <c r="G75" s="308">
        <f>F75/E75</f>
        <v>0.71307057548684627</v>
      </c>
    </row>
    <row r="76" spans="2:11" x14ac:dyDescent="0.35">
      <c r="B76" s="236"/>
      <c r="C76" s="237" t="s">
        <v>137</v>
      </c>
      <c r="D76" s="270">
        <v>21.046939999999999</v>
      </c>
      <c r="E76" s="496">
        <v>50.728870689999994</v>
      </c>
      <c r="F76" s="496">
        <v>34.259518970000002</v>
      </c>
      <c r="G76" s="310">
        <v>0.67534558731569516</v>
      </c>
    </row>
    <row r="77" spans="2:11" x14ac:dyDescent="0.35">
      <c r="B77" s="240"/>
      <c r="C77" s="241" t="s">
        <v>111</v>
      </c>
      <c r="D77" s="272">
        <v>0</v>
      </c>
      <c r="E77" s="497">
        <v>0</v>
      </c>
      <c r="F77" s="497">
        <v>0</v>
      </c>
      <c r="G77" s="311">
        <v>0</v>
      </c>
    </row>
    <row r="78" spans="2:11" x14ac:dyDescent="0.35">
      <c r="B78" s="240"/>
      <c r="C78" s="54" t="s">
        <v>113</v>
      </c>
      <c r="D78" s="272">
        <v>21.046939999999999</v>
      </c>
      <c r="E78" s="273">
        <v>50.728870689999994</v>
      </c>
      <c r="F78" s="273">
        <v>34.259518970000002</v>
      </c>
      <c r="G78" s="498">
        <f>F78/E78</f>
        <v>0.67534558731569516</v>
      </c>
    </row>
    <row r="79" spans="2:11" x14ac:dyDescent="0.35">
      <c r="B79" s="90"/>
      <c r="C79" s="237" t="s">
        <v>225</v>
      </c>
      <c r="D79" s="270">
        <v>9.9327999999999985</v>
      </c>
      <c r="E79" s="496">
        <v>7.0327999999999999</v>
      </c>
      <c r="F79" s="496">
        <v>6.9286287900000003</v>
      </c>
      <c r="G79" s="310">
        <f>F79/E79</f>
        <v>0.98518780428847685</v>
      </c>
    </row>
    <row r="80" spans="2:11" x14ac:dyDescent="0.35">
      <c r="B80" s="240"/>
      <c r="C80" s="241" t="s">
        <v>111</v>
      </c>
      <c r="D80" s="272">
        <v>0</v>
      </c>
      <c r="E80" s="497">
        <v>0</v>
      </c>
      <c r="F80" s="497">
        <v>0</v>
      </c>
      <c r="G80" s="311">
        <v>0</v>
      </c>
    </row>
    <row r="81" spans="2:12" ht="15" thickBot="1" x14ac:dyDescent="0.4">
      <c r="B81" s="14"/>
      <c r="C81" s="55" t="s">
        <v>113</v>
      </c>
      <c r="D81" s="272">
        <v>9.9327999999999985</v>
      </c>
      <c r="E81" s="497">
        <v>7.0327999999999999</v>
      </c>
      <c r="F81" s="497">
        <v>6.9286287900000003</v>
      </c>
      <c r="G81" s="498">
        <f>F81/E81</f>
        <v>0.98518780428847685</v>
      </c>
    </row>
    <row r="82" spans="2:12" x14ac:dyDescent="0.35">
      <c r="B82" s="194" t="s">
        <v>31</v>
      </c>
      <c r="C82" s="228" t="s">
        <v>243</v>
      </c>
      <c r="D82" s="486">
        <v>0.64724000000000004</v>
      </c>
      <c r="E82" s="487">
        <v>1.9350229199999998</v>
      </c>
      <c r="F82" s="488">
        <v>0.17296300000000001</v>
      </c>
      <c r="G82" s="492">
        <f>F82/E82</f>
        <v>8.9385504539656838E-2</v>
      </c>
    </row>
    <row r="83" spans="2:12" x14ac:dyDescent="0.35">
      <c r="B83" s="231"/>
      <c r="C83" s="232" t="s">
        <v>111</v>
      </c>
      <c r="D83" s="490">
        <v>0</v>
      </c>
      <c r="E83" s="491">
        <v>0</v>
      </c>
      <c r="F83" s="491">
        <v>0</v>
      </c>
      <c r="G83" s="502">
        <v>0</v>
      </c>
    </row>
    <row r="84" spans="2:12" x14ac:dyDescent="0.35">
      <c r="B84" s="231"/>
      <c r="C84" s="232" t="s">
        <v>113</v>
      </c>
      <c r="D84" s="490">
        <v>0.64724000000000004</v>
      </c>
      <c r="E84" s="491">
        <v>1.9350229199999998</v>
      </c>
      <c r="F84" s="491">
        <v>0.17296300000000001</v>
      </c>
      <c r="G84" s="235">
        <f>F84/E84</f>
        <v>8.9385504539656838E-2</v>
      </c>
    </row>
    <row r="85" spans="2:12" x14ac:dyDescent="0.35">
      <c r="B85" s="236"/>
      <c r="C85" s="237" t="s">
        <v>137</v>
      </c>
      <c r="D85" s="270">
        <v>0</v>
      </c>
      <c r="E85" s="496">
        <v>0</v>
      </c>
      <c r="F85" s="496">
        <v>0</v>
      </c>
      <c r="G85" s="499">
        <v>0</v>
      </c>
    </row>
    <row r="86" spans="2:12" x14ac:dyDescent="0.35">
      <c r="B86" s="240"/>
      <c r="C86" s="241" t="s">
        <v>111</v>
      </c>
      <c r="D86" s="272">
        <v>0</v>
      </c>
      <c r="E86" s="497">
        <v>0</v>
      </c>
      <c r="F86" s="497">
        <v>0</v>
      </c>
      <c r="G86" s="311">
        <v>0</v>
      </c>
    </row>
    <row r="87" spans="2:12" x14ac:dyDescent="0.35">
      <c r="B87" s="240"/>
      <c r="C87" s="54" t="s">
        <v>113</v>
      </c>
      <c r="D87" s="272">
        <v>0</v>
      </c>
      <c r="E87" s="497">
        <v>0</v>
      </c>
      <c r="F87" s="497">
        <v>0</v>
      </c>
      <c r="G87" s="311">
        <v>0</v>
      </c>
    </row>
    <row r="88" spans="2:12" x14ac:dyDescent="0.35">
      <c r="B88" s="90"/>
      <c r="C88" s="237" t="s">
        <v>225</v>
      </c>
      <c r="D88" s="270">
        <v>0.64724000000000004</v>
      </c>
      <c r="E88" s="496">
        <v>1.9350229199999998</v>
      </c>
      <c r="F88" s="496">
        <v>0.17296300000000001</v>
      </c>
      <c r="G88" s="310">
        <f>F88/E88</f>
        <v>8.9385504539656838E-2</v>
      </c>
    </row>
    <row r="89" spans="2:12" x14ac:dyDescent="0.35">
      <c r="B89" s="240"/>
      <c r="C89" s="241" t="s">
        <v>111</v>
      </c>
      <c r="D89" s="272">
        <v>0</v>
      </c>
      <c r="E89" s="497">
        <v>0</v>
      </c>
      <c r="F89" s="497">
        <v>0</v>
      </c>
      <c r="G89" s="311">
        <v>0</v>
      </c>
    </row>
    <row r="90" spans="2:12" ht="15" thickBot="1" x14ac:dyDescent="0.4">
      <c r="B90" s="14"/>
      <c r="C90" s="55" t="s">
        <v>113</v>
      </c>
      <c r="D90" s="274">
        <v>0.64724000000000004</v>
      </c>
      <c r="E90" s="275">
        <v>1.9350229199999998</v>
      </c>
      <c r="F90" s="275">
        <v>0.17296300000000001</v>
      </c>
      <c r="G90" s="498">
        <f t="shared" ref="G90:G97" si="8">F90/E90</f>
        <v>8.9385504539656838E-2</v>
      </c>
    </row>
    <row r="91" spans="2:12" x14ac:dyDescent="0.35">
      <c r="B91" s="194" t="s">
        <v>75</v>
      </c>
      <c r="C91" s="228" t="s">
        <v>466</v>
      </c>
      <c r="D91" s="486">
        <f>SUM(D92:D93)</f>
        <v>5992.1134000000002</v>
      </c>
      <c r="E91" s="487">
        <f>SUM(E92:E93)</f>
        <v>7752.3177949599994</v>
      </c>
      <c r="F91" s="488">
        <f>SUM(F92:F93)</f>
        <v>5184.1484913300001</v>
      </c>
      <c r="G91" s="492">
        <f t="shared" si="8"/>
        <v>0.66872239096033459</v>
      </c>
      <c r="I91" s="773"/>
      <c r="J91" s="773"/>
      <c r="K91" s="773"/>
    </row>
    <row r="92" spans="2:12" x14ac:dyDescent="0.35">
      <c r="B92" s="231"/>
      <c r="C92" s="232" t="s">
        <v>111</v>
      </c>
      <c r="D92" s="490">
        <f t="shared" ref="D92:F93" si="9">D95+D98</f>
        <v>4874.66014</v>
      </c>
      <c r="E92" s="491">
        <f t="shared" si="9"/>
        <v>7632.9202695299991</v>
      </c>
      <c r="F92" s="491">
        <f t="shared" si="9"/>
        <v>5150.0303356200002</v>
      </c>
      <c r="G92" s="235">
        <f t="shared" si="8"/>
        <v>0.67471297403413277</v>
      </c>
      <c r="I92" s="11"/>
      <c r="J92" s="11"/>
      <c r="K92" s="11"/>
      <c r="L92" s="11"/>
    </row>
    <row r="93" spans="2:12" x14ac:dyDescent="0.35">
      <c r="B93" s="231"/>
      <c r="C93" s="232" t="s">
        <v>113</v>
      </c>
      <c r="D93" s="490">
        <f t="shared" si="9"/>
        <v>1117.45326</v>
      </c>
      <c r="E93" s="491">
        <f t="shared" si="9"/>
        <v>119.39752543000002</v>
      </c>
      <c r="F93" s="491">
        <f t="shared" si="9"/>
        <v>34.118155709999996</v>
      </c>
      <c r="G93" s="235">
        <f t="shared" si="8"/>
        <v>0.28575261997370854</v>
      </c>
    </row>
    <row r="94" spans="2:12" x14ac:dyDescent="0.35">
      <c r="B94" s="236"/>
      <c r="C94" s="237" t="s">
        <v>137</v>
      </c>
      <c r="D94" s="270">
        <f>SUM(D95:D96)</f>
        <v>5983.9335200000005</v>
      </c>
      <c r="E94" s="496">
        <f t="shared" ref="E94:F94" si="10">SUM(E95:E96)</f>
        <v>7745.5887469599993</v>
      </c>
      <c r="F94" s="496">
        <f t="shared" si="10"/>
        <v>5179.6762192599999</v>
      </c>
      <c r="G94" s="310">
        <f t="shared" si="8"/>
        <v>0.66872595337480667</v>
      </c>
    </row>
    <row r="95" spans="2:12" x14ac:dyDescent="0.35">
      <c r="B95" s="240"/>
      <c r="C95" s="241" t="s">
        <v>111</v>
      </c>
      <c r="D95" s="272">
        <v>4874.66014</v>
      </c>
      <c r="E95" s="273">
        <v>7632.9202695299991</v>
      </c>
      <c r="F95" s="273">
        <v>5150.0303356200002</v>
      </c>
      <c r="G95" s="498">
        <f t="shared" si="8"/>
        <v>0.67471297403413277</v>
      </c>
    </row>
    <row r="96" spans="2:12" x14ac:dyDescent="0.35">
      <c r="B96" s="240"/>
      <c r="C96" s="54" t="s">
        <v>113</v>
      </c>
      <c r="D96" s="272">
        <v>1109.2733800000001</v>
      </c>
      <c r="E96" s="273">
        <v>112.66847743000001</v>
      </c>
      <c r="F96" s="273">
        <v>29.645883639999997</v>
      </c>
      <c r="G96" s="498">
        <f t="shared" si="8"/>
        <v>0.26312491582589054</v>
      </c>
      <c r="I96" s="1"/>
    </row>
    <row r="97" spans="2:11" x14ac:dyDescent="0.35">
      <c r="B97" s="90"/>
      <c r="C97" s="237" t="s">
        <v>225</v>
      </c>
      <c r="D97" s="270">
        <f>SUM(D98:D99)</f>
        <v>8.1798800000000007</v>
      </c>
      <c r="E97" s="496">
        <f>SUM(E98:E99)</f>
        <v>6.7290479999999997</v>
      </c>
      <c r="F97" s="496">
        <f>SUM(F98:F99)</f>
        <v>4.4722720700000007</v>
      </c>
      <c r="G97" s="310">
        <f t="shared" si="8"/>
        <v>0.66462181128742148</v>
      </c>
    </row>
    <row r="98" spans="2:11" x14ac:dyDescent="0.35">
      <c r="B98" s="240"/>
      <c r="C98" s="241" t="s">
        <v>111</v>
      </c>
      <c r="D98" s="272">
        <v>0</v>
      </c>
      <c r="E98" s="497">
        <v>0</v>
      </c>
      <c r="F98" s="497">
        <v>0</v>
      </c>
      <c r="G98" s="311">
        <v>0</v>
      </c>
    </row>
    <row r="99" spans="2:11" ht="15" thickBot="1" x14ac:dyDescent="0.4">
      <c r="B99" s="14"/>
      <c r="C99" s="55" t="s">
        <v>113</v>
      </c>
      <c r="D99" s="274">
        <v>8.1798800000000007</v>
      </c>
      <c r="E99" s="275">
        <v>6.7290479999999997</v>
      </c>
      <c r="F99" s="275">
        <v>4.4722720700000007</v>
      </c>
      <c r="G99" s="498">
        <f t="shared" ref="G99:G106" si="11">F99/E99</f>
        <v>0.66462181128742148</v>
      </c>
    </row>
    <row r="100" spans="2:11" x14ac:dyDescent="0.35">
      <c r="B100" s="194" t="s">
        <v>33</v>
      </c>
      <c r="C100" s="228" t="s">
        <v>76</v>
      </c>
      <c r="D100" s="486">
        <f>SUM(D101:D102)</f>
        <v>32.686874000000003</v>
      </c>
      <c r="E100" s="487">
        <f>SUM(E101:E102)</f>
        <v>66.151443279999995</v>
      </c>
      <c r="F100" s="488">
        <f>SUM(F101:F102)</f>
        <v>24.71214762</v>
      </c>
      <c r="G100" s="492">
        <f t="shared" si="11"/>
        <v>0.37356928881204604</v>
      </c>
    </row>
    <row r="101" spans="2:11" x14ac:dyDescent="0.35">
      <c r="B101" s="231"/>
      <c r="C101" s="232" t="s">
        <v>111</v>
      </c>
      <c r="D101" s="490">
        <v>0</v>
      </c>
      <c r="E101" s="491">
        <v>20</v>
      </c>
      <c r="F101" s="491">
        <v>0</v>
      </c>
      <c r="G101" s="235">
        <f t="shared" si="11"/>
        <v>0</v>
      </c>
      <c r="I101" s="1"/>
      <c r="J101" s="1"/>
      <c r="K101" s="1"/>
    </row>
    <row r="102" spans="2:11" x14ac:dyDescent="0.35">
      <c r="B102" s="231"/>
      <c r="C102" s="232" t="s">
        <v>113</v>
      </c>
      <c r="D102" s="490">
        <f>D105+D108</f>
        <v>32.686874000000003</v>
      </c>
      <c r="E102" s="491">
        <f>E105+E108</f>
        <v>46.151443279999995</v>
      </c>
      <c r="F102" s="491">
        <f>F105+F108</f>
        <v>24.71214762</v>
      </c>
      <c r="G102" s="235">
        <f t="shared" si="11"/>
        <v>0.53545774224376552</v>
      </c>
    </row>
    <row r="103" spans="2:11" x14ac:dyDescent="0.35">
      <c r="B103" s="236"/>
      <c r="C103" s="237" t="s">
        <v>137</v>
      </c>
      <c r="D103" s="270">
        <f>SUM(D104:D105)</f>
        <v>22.190480000000001</v>
      </c>
      <c r="E103" s="496">
        <f>SUM(E104:E105)</f>
        <v>41.391949600000004</v>
      </c>
      <c r="F103" s="496">
        <f>SUM(F104:F105)</f>
        <v>16.3919496</v>
      </c>
      <c r="G103" s="310">
        <f t="shared" si="11"/>
        <v>0.39601781888524523</v>
      </c>
    </row>
    <row r="104" spans="2:11" x14ac:dyDescent="0.35">
      <c r="B104" s="240"/>
      <c r="C104" s="241" t="s">
        <v>111</v>
      </c>
      <c r="D104" s="272">
        <v>0</v>
      </c>
      <c r="E104" s="497">
        <v>20</v>
      </c>
      <c r="F104" s="497">
        <v>0</v>
      </c>
      <c r="G104" s="498">
        <f t="shared" si="11"/>
        <v>0</v>
      </c>
    </row>
    <row r="105" spans="2:11" x14ac:dyDescent="0.35">
      <c r="B105" s="240"/>
      <c r="C105" s="54" t="s">
        <v>113</v>
      </c>
      <c r="D105" s="272">
        <v>22.190480000000001</v>
      </c>
      <c r="E105" s="273">
        <v>21.3919496</v>
      </c>
      <c r="F105" s="273">
        <v>16.3919496</v>
      </c>
      <c r="G105" s="498">
        <f t="shared" si="11"/>
        <v>0.76626721297062139</v>
      </c>
    </row>
    <row r="106" spans="2:11" x14ac:dyDescent="0.35">
      <c r="B106" s="90"/>
      <c r="C106" s="237" t="s">
        <v>225</v>
      </c>
      <c r="D106" s="270">
        <v>10.496394</v>
      </c>
      <c r="E106" s="496">
        <v>24.759493679999999</v>
      </c>
      <c r="F106" s="496">
        <v>8.3201980199999994</v>
      </c>
      <c r="G106" s="310">
        <f t="shared" si="11"/>
        <v>0.33604071745299113</v>
      </c>
    </row>
    <row r="107" spans="2:11" x14ac:dyDescent="0.35">
      <c r="B107" s="240"/>
      <c r="C107" s="241" t="s">
        <v>111</v>
      </c>
      <c r="D107" s="272">
        <v>0</v>
      </c>
      <c r="E107" s="497">
        <v>0</v>
      </c>
      <c r="F107" s="497">
        <v>0</v>
      </c>
      <c r="G107" s="311">
        <v>0</v>
      </c>
    </row>
    <row r="108" spans="2:11" ht="15" thickBot="1" x14ac:dyDescent="0.4">
      <c r="B108" s="14"/>
      <c r="C108" s="55" t="s">
        <v>113</v>
      </c>
      <c r="D108" s="274">
        <v>10.496394</v>
      </c>
      <c r="E108" s="275">
        <v>24.759493679999999</v>
      </c>
      <c r="F108" s="275">
        <v>8.3201980199999994</v>
      </c>
      <c r="G108" s="498">
        <f>F108/E108</f>
        <v>0.33604071745299113</v>
      </c>
    </row>
    <row r="109" spans="2:11" x14ac:dyDescent="0.35">
      <c r="B109" s="194" t="s">
        <v>32</v>
      </c>
      <c r="C109" s="228" t="s">
        <v>244</v>
      </c>
      <c r="D109" s="486">
        <f>SUM(D110:D111)</f>
        <v>114.06238152</v>
      </c>
      <c r="E109" s="487">
        <f>SUM(E110:E111)</f>
        <v>207.08698905</v>
      </c>
      <c r="F109" s="488">
        <f>SUM(F110:F111)</f>
        <v>182.73756746000001</v>
      </c>
      <c r="G109" s="492">
        <f>F109/E109</f>
        <v>0.88241935574175079</v>
      </c>
    </row>
    <row r="110" spans="2:11" x14ac:dyDescent="0.35">
      <c r="B110" s="231"/>
      <c r="C110" s="232" t="s">
        <v>111</v>
      </c>
      <c r="D110" s="490">
        <v>0</v>
      </c>
      <c r="E110" s="491">
        <v>0</v>
      </c>
      <c r="F110" s="491">
        <v>0</v>
      </c>
      <c r="G110" s="502">
        <v>0</v>
      </c>
      <c r="I110" s="1"/>
      <c r="J110" s="1"/>
      <c r="K110" s="1"/>
    </row>
    <row r="111" spans="2:11" x14ac:dyDescent="0.35">
      <c r="B111" s="231"/>
      <c r="C111" s="232" t="s">
        <v>113</v>
      </c>
      <c r="D111" s="490">
        <f>D114+D117</f>
        <v>114.06238152</v>
      </c>
      <c r="E111" s="491">
        <f>E114+E117</f>
        <v>207.08698905</v>
      </c>
      <c r="F111" s="491">
        <f>F114+F117</f>
        <v>182.73756746000001</v>
      </c>
      <c r="G111" s="235">
        <f>F111/E111</f>
        <v>0.88241935574175079</v>
      </c>
    </row>
    <row r="112" spans="2:11" x14ac:dyDescent="0.35">
      <c r="B112" s="236"/>
      <c r="C112" s="237" t="s">
        <v>137</v>
      </c>
      <c r="D112" s="270">
        <v>87.119489999999999</v>
      </c>
      <c r="E112" s="496">
        <v>185.22055573</v>
      </c>
      <c r="F112" s="496">
        <v>161.13173659</v>
      </c>
      <c r="G112" s="310">
        <f>F112/E112</f>
        <v>0.86994521723002072</v>
      </c>
    </row>
    <row r="113" spans="2:7" x14ac:dyDescent="0.35">
      <c r="B113" s="240"/>
      <c r="C113" s="241" t="s">
        <v>111</v>
      </c>
      <c r="D113" s="272">
        <v>0</v>
      </c>
      <c r="E113" s="497">
        <v>0</v>
      </c>
      <c r="F113" s="497">
        <v>0</v>
      </c>
      <c r="G113" s="311">
        <v>0</v>
      </c>
    </row>
    <row r="114" spans="2:7" x14ac:dyDescent="0.35">
      <c r="B114" s="240"/>
      <c r="C114" s="54" t="s">
        <v>113</v>
      </c>
      <c r="D114" s="272">
        <v>87.119489999999999</v>
      </c>
      <c r="E114" s="273">
        <v>185.22055573</v>
      </c>
      <c r="F114" s="273">
        <v>161.13173659</v>
      </c>
      <c r="G114" s="498">
        <f>F114/E114</f>
        <v>0.86994521723002072</v>
      </c>
    </row>
    <row r="115" spans="2:7" x14ac:dyDescent="0.35">
      <c r="B115" s="90"/>
      <c r="C115" s="237" t="s">
        <v>225</v>
      </c>
      <c r="D115" s="270">
        <v>26.94289152</v>
      </c>
      <c r="E115" s="496">
        <v>21.866433319999999</v>
      </c>
      <c r="F115" s="496">
        <v>21.605830869999998</v>
      </c>
      <c r="G115" s="310">
        <f>F115/E115</f>
        <v>0.98808207785027102</v>
      </c>
    </row>
    <row r="116" spans="2:7" x14ac:dyDescent="0.35">
      <c r="B116" s="240"/>
      <c r="C116" s="241" t="s">
        <v>111</v>
      </c>
      <c r="D116" s="272">
        <v>0</v>
      </c>
      <c r="E116" s="497">
        <v>0</v>
      </c>
      <c r="F116" s="497">
        <v>0</v>
      </c>
      <c r="G116" s="311">
        <v>0</v>
      </c>
    </row>
    <row r="117" spans="2:7" ht="15" thickBot="1" x14ac:dyDescent="0.4">
      <c r="B117" s="14"/>
      <c r="C117" s="55" t="s">
        <v>113</v>
      </c>
      <c r="D117" s="649">
        <v>26.94289152</v>
      </c>
      <c r="E117" s="650">
        <v>21.866433319999999</v>
      </c>
      <c r="F117" s="650">
        <v>21.605830869999998</v>
      </c>
      <c r="G117" s="498">
        <f>F117/E117</f>
        <v>0.98808207785027102</v>
      </c>
    </row>
    <row r="118" spans="2:7" x14ac:dyDescent="0.35">
      <c r="B118" s="194" t="s">
        <v>34</v>
      </c>
      <c r="C118" s="228" t="s">
        <v>467</v>
      </c>
      <c r="D118" s="486">
        <v>4.0270000000000001</v>
      </c>
      <c r="E118" s="487">
        <v>12.01371509</v>
      </c>
      <c r="F118" s="488">
        <v>9.68871371</v>
      </c>
      <c r="G118" s="492">
        <f>F118/E118</f>
        <v>0.80647107388660411</v>
      </c>
    </row>
    <row r="119" spans="2:7" x14ac:dyDescent="0.35">
      <c r="B119" s="231"/>
      <c r="C119" s="232" t="s">
        <v>111</v>
      </c>
      <c r="D119" s="490">
        <v>0</v>
      </c>
      <c r="E119" s="491">
        <v>0</v>
      </c>
      <c r="F119" s="491">
        <v>0</v>
      </c>
      <c r="G119" s="502">
        <v>0</v>
      </c>
    </row>
    <row r="120" spans="2:7" x14ac:dyDescent="0.35">
      <c r="B120" s="231"/>
      <c r="C120" s="232" t="s">
        <v>113</v>
      </c>
      <c r="D120" s="490">
        <f>D123+D126</f>
        <v>4.0270000000000001</v>
      </c>
      <c r="E120" s="491">
        <f>E123+E126</f>
        <v>12.01371509</v>
      </c>
      <c r="F120" s="491">
        <f>F123+F126</f>
        <v>9.68871371</v>
      </c>
      <c r="G120" s="235">
        <f>F120/E120</f>
        <v>0.80647107388660411</v>
      </c>
    </row>
    <row r="121" spans="2:7" x14ac:dyDescent="0.35">
      <c r="B121" s="236"/>
      <c r="C121" s="237" t="s">
        <v>137</v>
      </c>
      <c r="D121" s="270">
        <v>3.806</v>
      </c>
      <c r="E121" s="496">
        <v>11.79271509</v>
      </c>
      <c r="F121" s="496">
        <v>9.68871371</v>
      </c>
      <c r="G121" s="310">
        <f>F121/E121</f>
        <v>0.82158465086770782</v>
      </c>
    </row>
    <row r="122" spans="2:7" x14ac:dyDescent="0.35">
      <c r="B122" s="240"/>
      <c r="C122" s="241" t="s">
        <v>111</v>
      </c>
      <c r="D122" s="272">
        <v>0</v>
      </c>
      <c r="E122" s="497">
        <v>0</v>
      </c>
      <c r="F122" s="497">
        <v>0</v>
      </c>
      <c r="G122" s="311">
        <v>0</v>
      </c>
    </row>
    <row r="123" spans="2:7" x14ac:dyDescent="0.35">
      <c r="B123" s="240"/>
      <c r="C123" s="54" t="s">
        <v>113</v>
      </c>
      <c r="D123" s="272">
        <v>3.806</v>
      </c>
      <c r="E123" s="273">
        <v>11.79271509</v>
      </c>
      <c r="F123" s="273">
        <v>9.68871371</v>
      </c>
      <c r="G123" s="498">
        <f>F123/E123</f>
        <v>0.82158465086770782</v>
      </c>
    </row>
    <row r="124" spans="2:7" x14ac:dyDescent="0.35">
      <c r="B124" s="90"/>
      <c r="C124" s="237" t="s">
        <v>225</v>
      </c>
      <c r="D124" s="270">
        <v>0.221</v>
      </c>
      <c r="E124" s="496">
        <v>0.221</v>
      </c>
      <c r="F124" s="496">
        <v>0</v>
      </c>
      <c r="G124" s="310">
        <f>F124/E124</f>
        <v>0</v>
      </c>
    </row>
    <row r="125" spans="2:7" x14ac:dyDescent="0.35">
      <c r="B125" s="240"/>
      <c r="C125" s="241" t="s">
        <v>111</v>
      </c>
      <c r="D125" s="272">
        <v>0</v>
      </c>
      <c r="E125" s="497">
        <v>0</v>
      </c>
      <c r="F125" s="497">
        <v>0</v>
      </c>
      <c r="G125" s="311">
        <v>0</v>
      </c>
    </row>
    <row r="126" spans="2:7" ht="15" thickBot="1" x14ac:dyDescent="0.4">
      <c r="B126" s="14"/>
      <c r="C126" s="55" t="s">
        <v>113</v>
      </c>
      <c r="D126" s="274">
        <v>0.221</v>
      </c>
      <c r="E126" s="275">
        <v>0.221</v>
      </c>
      <c r="F126" s="275">
        <v>0</v>
      </c>
      <c r="G126" s="498">
        <f>F126/E126</f>
        <v>0</v>
      </c>
    </row>
    <row r="127" spans="2:7" x14ac:dyDescent="0.35">
      <c r="B127" s="194" t="s">
        <v>80</v>
      </c>
      <c r="C127" s="228" t="s">
        <v>468</v>
      </c>
      <c r="D127" s="486">
        <v>6.5000000000000002E-2</v>
      </c>
      <c r="E127" s="487">
        <v>2.5000000000000001E-2</v>
      </c>
      <c r="F127" s="488">
        <v>0</v>
      </c>
      <c r="G127" s="492">
        <v>0</v>
      </c>
    </row>
    <row r="128" spans="2:7" x14ac:dyDescent="0.35">
      <c r="B128" s="231"/>
      <c r="C128" s="232" t="s">
        <v>111</v>
      </c>
      <c r="D128" s="490">
        <v>0</v>
      </c>
      <c r="E128" s="491">
        <v>0</v>
      </c>
      <c r="F128" s="491">
        <v>0</v>
      </c>
      <c r="G128" s="502">
        <v>0</v>
      </c>
    </row>
    <row r="129" spans="2:14" x14ac:dyDescent="0.35">
      <c r="B129" s="231"/>
      <c r="C129" s="232" t="s">
        <v>113</v>
      </c>
      <c r="D129" s="490">
        <v>6.5000000000000002E-2</v>
      </c>
      <c r="E129" s="491">
        <v>2.5000000000000001E-2</v>
      </c>
      <c r="F129" s="491">
        <v>0</v>
      </c>
      <c r="G129" s="235">
        <v>0</v>
      </c>
    </row>
    <row r="130" spans="2:14" x14ac:dyDescent="0.35">
      <c r="B130" s="236"/>
      <c r="C130" s="237" t="s">
        <v>137</v>
      </c>
      <c r="D130" s="270">
        <v>6.5000000000000002E-2</v>
      </c>
      <c r="E130" s="496">
        <v>2.5000000000000001E-2</v>
      </c>
      <c r="F130" s="496">
        <v>0</v>
      </c>
      <c r="G130" s="310">
        <v>0</v>
      </c>
    </row>
    <row r="131" spans="2:14" x14ac:dyDescent="0.35">
      <c r="B131" s="240"/>
      <c r="C131" s="241" t="s">
        <v>111</v>
      </c>
      <c r="D131" s="272">
        <v>0</v>
      </c>
      <c r="E131" s="497">
        <v>0</v>
      </c>
      <c r="F131" s="497">
        <v>0</v>
      </c>
      <c r="G131" s="311">
        <v>0</v>
      </c>
    </row>
    <row r="132" spans="2:14" x14ac:dyDescent="0.35">
      <c r="B132" s="240"/>
      <c r="C132" s="54" t="s">
        <v>113</v>
      </c>
      <c r="D132" s="272">
        <v>6.5000000000000002E-2</v>
      </c>
      <c r="E132" s="497">
        <v>2.5000000000000001E-2</v>
      </c>
      <c r="F132" s="497">
        <v>0</v>
      </c>
      <c r="G132" s="498">
        <v>0</v>
      </c>
    </row>
    <row r="133" spans="2:14" x14ac:dyDescent="0.35">
      <c r="B133" s="90"/>
      <c r="C133" s="237" t="s">
        <v>225</v>
      </c>
      <c r="D133" s="270">
        <v>0</v>
      </c>
      <c r="E133" s="496">
        <v>0</v>
      </c>
      <c r="F133" s="496">
        <v>0</v>
      </c>
      <c r="G133" s="499">
        <v>0</v>
      </c>
    </row>
    <row r="134" spans="2:14" x14ac:dyDescent="0.35">
      <c r="B134" s="240"/>
      <c r="C134" s="241" t="s">
        <v>111</v>
      </c>
      <c r="D134" s="272">
        <v>0</v>
      </c>
      <c r="E134" s="497">
        <v>0</v>
      </c>
      <c r="F134" s="497">
        <v>0</v>
      </c>
      <c r="G134" s="311">
        <v>0</v>
      </c>
    </row>
    <row r="135" spans="2:14" ht="15" thickBot="1" x14ac:dyDescent="0.4">
      <c r="B135" s="14"/>
      <c r="C135" s="55" t="s">
        <v>113</v>
      </c>
      <c r="D135" s="500">
        <v>0</v>
      </c>
      <c r="E135" s="275">
        <v>0</v>
      </c>
      <c r="F135" s="275">
        <v>0</v>
      </c>
      <c r="G135" s="501">
        <v>0</v>
      </c>
    </row>
    <row r="136" spans="2:14" x14ac:dyDescent="0.35">
      <c r="B136" s="194" t="s">
        <v>29</v>
      </c>
      <c r="C136" s="228" t="s">
        <v>246</v>
      </c>
      <c r="D136" s="486">
        <v>1.05979</v>
      </c>
      <c r="E136" s="487">
        <v>1.5459972</v>
      </c>
      <c r="F136" s="488">
        <v>1.233222</v>
      </c>
      <c r="G136" s="492">
        <f>F136/E136</f>
        <v>0.79768708507363406</v>
      </c>
    </row>
    <row r="137" spans="2:14" x14ac:dyDescent="0.35">
      <c r="B137" s="231"/>
      <c r="C137" s="232" t="s">
        <v>111</v>
      </c>
      <c r="D137" s="490">
        <v>0</v>
      </c>
      <c r="E137" s="491">
        <v>0</v>
      </c>
      <c r="F137" s="491">
        <v>0</v>
      </c>
      <c r="G137" s="502">
        <v>0</v>
      </c>
    </row>
    <row r="138" spans="2:14" x14ac:dyDescent="0.35">
      <c r="B138" s="231"/>
      <c r="C138" s="232" t="s">
        <v>113</v>
      </c>
      <c r="D138" s="490">
        <v>1.05979</v>
      </c>
      <c r="E138" s="491">
        <v>1.5459972</v>
      </c>
      <c r="F138" s="491">
        <v>1.233222</v>
      </c>
      <c r="G138" s="235">
        <f>F138/E138</f>
        <v>0.79768708507363406</v>
      </c>
    </row>
    <row r="139" spans="2:14" x14ac:dyDescent="0.35">
      <c r="B139" s="236"/>
      <c r="C139" s="237" t="s">
        <v>137</v>
      </c>
      <c r="D139" s="270">
        <v>1.05979</v>
      </c>
      <c r="E139" s="496">
        <v>1.5459972</v>
      </c>
      <c r="F139" s="496">
        <v>1.233222</v>
      </c>
      <c r="G139" s="310">
        <f>F139/E139</f>
        <v>0.79768708507363406</v>
      </c>
    </row>
    <row r="140" spans="2:14" x14ac:dyDescent="0.35">
      <c r="B140" s="240"/>
      <c r="C140" s="241" t="s">
        <v>111</v>
      </c>
      <c r="D140" s="272">
        <v>0</v>
      </c>
      <c r="E140" s="497">
        <v>0</v>
      </c>
      <c r="F140" s="497">
        <v>0</v>
      </c>
      <c r="G140" s="311">
        <v>0</v>
      </c>
      <c r="L140" s="174"/>
      <c r="M140" s="174"/>
      <c r="N140" s="174"/>
    </row>
    <row r="141" spans="2:14" x14ac:dyDescent="0.35">
      <c r="B141" s="240"/>
      <c r="C141" s="54" t="s">
        <v>113</v>
      </c>
      <c r="D141" s="272">
        <v>1.05979</v>
      </c>
      <c r="E141" s="273">
        <v>1.5459972</v>
      </c>
      <c r="F141" s="273">
        <v>1.233222</v>
      </c>
      <c r="G141" s="498">
        <f>F141/E141</f>
        <v>0.79768708507363406</v>
      </c>
    </row>
    <row r="142" spans="2:14" x14ac:dyDescent="0.35">
      <c r="B142" s="90"/>
      <c r="C142" s="237" t="s">
        <v>225</v>
      </c>
      <c r="D142" s="270">
        <v>0</v>
      </c>
      <c r="E142" s="496">
        <v>0</v>
      </c>
      <c r="F142" s="496">
        <v>0</v>
      </c>
      <c r="G142" s="499">
        <v>0</v>
      </c>
    </row>
    <row r="143" spans="2:14" x14ac:dyDescent="0.35">
      <c r="B143" s="240"/>
      <c r="C143" s="241" t="s">
        <v>111</v>
      </c>
      <c r="D143" s="272">
        <v>0</v>
      </c>
      <c r="E143" s="497">
        <v>0</v>
      </c>
      <c r="F143" s="497">
        <v>0</v>
      </c>
      <c r="G143" s="311">
        <v>0</v>
      </c>
    </row>
    <row r="144" spans="2:14" ht="15" thickBot="1" x14ac:dyDescent="0.4">
      <c r="B144" s="14"/>
      <c r="C144" s="55" t="s">
        <v>113</v>
      </c>
      <c r="D144" s="272">
        <v>0</v>
      </c>
      <c r="E144" s="497">
        <v>0</v>
      </c>
      <c r="F144" s="497">
        <v>0</v>
      </c>
      <c r="G144" s="311">
        <v>0</v>
      </c>
    </row>
    <row r="145" spans="2:11" x14ac:dyDescent="0.35">
      <c r="B145" s="194" t="s">
        <v>82</v>
      </c>
      <c r="C145" s="228" t="s">
        <v>469</v>
      </c>
      <c r="D145" s="486">
        <v>2.0892599999999999</v>
      </c>
      <c r="E145" s="487">
        <v>2.2592599999999998</v>
      </c>
      <c r="F145" s="488">
        <v>0.38393664999999999</v>
      </c>
      <c r="G145" s="492">
        <f t="shared" ref="G145:G148" si="12">F145/E145</f>
        <v>0.16993911723307634</v>
      </c>
    </row>
    <row r="146" spans="2:11" x14ac:dyDescent="0.35">
      <c r="B146" s="231"/>
      <c r="C146" s="232" t="s">
        <v>111</v>
      </c>
      <c r="D146" s="490">
        <v>0</v>
      </c>
      <c r="E146" s="491">
        <v>0</v>
      </c>
      <c r="F146" s="491">
        <v>0</v>
      </c>
      <c r="G146" s="502">
        <v>0</v>
      </c>
      <c r="I146" s="1"/>
      <c r="J146" s="1"/>
      <c r="K146" s="1"/>
    </row>
    <row r="147" spans="2:11" x14ac:dyDescent="0.35">
      <c r="B147" s="231"/>
      <c r="C147" s="232" t="s">
        <v>113</v>
      </c>
      <c r="D147" s="490">
        <f>D150+D153</f>
        <v>2.0892599999999999</v>
      </c>
      <c r="E147" s="491">
        <f>E150+E153</f>
        <v>2.2592599999999998</v>
      </c>
      <c r="F147" s="491">
        <f>F150+F153</f>
        <v>0.38393664999999999</v>
      </c>
      <c r="G147" s="235">
        <f t="shared" si="12"/>
        <v>0.16993911723307634</v>
      </c>
    </row>
    <row r="148" spans="2:11" x14ac:dyDescent="0.35">
      <c r="B148" s="236"/>
      <c r="C148" s="237" t="s">
        <v>137</v>
      </c>
      <c r="D148" s="270">
        <f>SUM(D149:D150)</f>
        <v>8.4000000000000005E-2</v>
      </c>
      <c r="E148" s="496">
        <f>SUM(E149:E150)</f>
        <v>0.254</v>
      </c>
      <c r="F148" s="496">
        <f>SUM(F149:F150)</f>
        <v>0.22</v>
      </c>
      <c r="G148" s="310">
        <f t="shared" si="12"/>
        <v>0.86614173228346458</v>
      </c>
    </row>
    <row r="149" spans="2:11" x14ac:dyDescent="0.35">
      <c r="B149" s="240"/>
      <c r="C149" s="241" t="s">
        <v>111</v>
      </c>
      <c r="D149" s="272">
        <v>0</v>
      </c>
      <c r="E149" s="497">
        <v>0</v>
      </c>
      <c r="F149" s="497">
        <v>0</v>
      </c>
      <c r="G149" s="311">
        <v>0</v>
      </c>
      <c r="I149" s="1"/>
    </row>
    <row r="150" spans="2:11" x14ac:dyDescent="0.35">
      <c r="B150" s="240"/>
      <c r="C150" s="54" t="s">
        <v>113</v>
      </c>
      <c r="D150" s="272">
        <v>8.4000000000000005E-2</v>
      </c>
      <c r="E150" s="497">
        <v>0.254</v>
      </c>
      <c r="F150" s="497">
        <v>0.22</v>
      </c>
      <c r="G150" s="498">
        <f>F150/E150</f>
        <v>0.86614173228346458</v>
      </c>
    </row>
    <row r="151" spans="2:11" x14ac:dyDescent="0.35">
      <c r="B151" s="90"/>
      <c r="C151" s="237" t="s">
        <v>225</v>
      </c>
      <c r="D151" s="270">
        <v>2.0052599999999998</v>
      </c>
      <c r="E151" s="496">
        <v>2.0052599999999998</v>
      </c>
      <c r="F151" s="496">
        <v>0.16393664999999999</v>
      </c>
      <c r="G151" s="310">
        <f t="shared" ref="G151" si="13">F151/E151</f>
        <v>8.1753313784746123E-2</v>
      </c>
    </row>
    <row r="152" spans="2:11" x14ac:dyDescent="0.35">
      <c r="B152" s="240"/>
      <c r="C152" s="241" t="s">
        <v>111</v>
      </c>
      <c r="D152" s="272">
        <v>0</v>
      </c>
      <c r="E152" s="497">
        <v>0</v>
      </c>
      <c r="F152" s="497">
        <v>0</v>
      </c>
      <c r="G152" s="311">
        <v>0</v>
      </c>
    </row>
    <row r="153" spans="2:11" ht="15" thickBot="1" x14ac:dyDescent="0.4">
      <c r="B153" s="14"/>
      <c r="C153" s="55" t="s">
        <v>113</v>
      </c>
      <c r="D153" s="274">
        <v>2.0052599999999998</v>
      </c>
      <c r="E153" s="275">
        <v>2.0052599999999998</v>
      </c>
      <c r="F153" s="275">
        <v>0.16393664999999999</v>
      </c>
      <c r="G153" s="498">
        <f>F153/E153</f>
        <v>8.1753313784746123E-2</v>
      </c>
    </row>
    <row r="154" spans="2:11" x14ac:dyDescent="0.35">
      <c r="B154" s="194" t="s">
        <v>38</v>
      </c>
      <c r="C154" s="228" t="s">
        <v>197</v>
      </c>
      <c r="D154" s="486">
        <f>SUM(D155:D157)</f>
        <v>7974.8091427558866</v>
      </c>
      <c r="E154" s="487">
        <f>SUM(E155:E157)</f>
        <v>6909.1235916499991</v>
      </c>
      <c r="F154" s="488">
        <f>SUM(F155:F157)</f>
        <v>4409.3726933600001</v>
      </c>
      <c r="G154" s="492">
        <f>F154/E154</f>
        <v>0.63819566040024733</v>
      </c>
      <c r="I154" s="3"/>
      <c r="J154" s="3"/>
      <c r="K154" s="3"/>
    </row>
    <row r="155" spans="2:11" x14ac:dyDescent="0.35">
      <c r="B155" s="231"/>
      <c r="C155" s="232" t="s">
        <v>111</v>
      </c>
      <c r="D155" s="490">
        <f t="shared" ref="D155:F156" si="14">D159+D163</f>
        <v>7962.0159100000001</v>
      </c>
      <c r="E155" s="491">
        <f t="shared" si="14"/>
        <v>6848.1308293099992</v>
      </c>
      <c r="F155" s="491">
        <f t="shared" si="14"/>
        <v>4350.74860102</v>
      </c>
      <c r="G155" s="235">
        <f>F155/E155</f>
        <v>0.63531914174285287</v>
      </c>
      <c r="I155" s="3"/>
      <c r="J155" s="3"/>
      <c r="K155" s="3"/>
    </row>
    <row r="156" spans="2:11" x14ac:dyDescent="0.35">
      <c r="B156" s="231"/>
      <c r="C156" s="232" t="s">
        <v>113</v>
      </c>
      <c r="D156" s="490">
        <f t="shared" si="14"/>
        <v>0.66504000000000008</v>
      </c>
      <c r="E156" s="491">
        <f t="shared" si="14"/>
        <v>47.384833</v>
      </c>
      <c r="F156" s="491">
        <f t="shared" si="14"/>
        <v>45.016162999999999</v>
      </c>
      <c r="G156" s="235">
        <f>F156/E156</f>
        <v>0.95001206398680349</v>
      </c>
    </row>
    <row r="157" spans="2:11" x14ac:dyDescent="0.35">
      <c r="B157" s="231"/>
      <c r="C157" s="232" t="s">
        <v>257</v>
      </c>
      <c r="D157" s="267">
        <v>12.128192755886756</v>
      </c>
      <c r="E157" s="268">
        <v>13.60792934</v>
      </c>
      <c r="F157" s="269">
        <v>13.60792934</v>
      </c>
      <c r="G157" s="235">
        <f t="shared" ref="G157" si="15">F157/E157</f>
        <v>1</v>
      </c>
    </row>
    <row r="158" spans="2:11" x14ac:dyDescent="0.35">
      <c r="B158" s="236"/>
      <c r="C158" s="237" t="s">
        <v>137</v>
      </c>
      <c r="D158" s="270">
        <f>SUM(D159:D161)</f>
        <v>4835.9563327558872</v>
      </c>
      <c r="E158" s="496">
        <f>SUM(E159:E161)</f>
        <v>3870.2005561099995</v>
      </c>
      <c r="F158" s="496">
        <f>SUM(F159:F161)</f>
        <v>1850.57695642</v>
      </c>
      <c r="G158" s="310">
        <f t="shared" ref="G158:G165" si="16">F158/E158</f>
        <v>0.47816048021037039</v>
      </c>
      <c r="H158" s="3"/>
      <c r="I158" s="3"/>
      <c r="J158" s="3"/>
      <c r="K158" s="3"/>
    </row>
    <row r="159" spans="2:11" x14ac:dyDescent="0.35">
      <c r="B159" s="240"/>
      <c r="C159" s="241" t="s">
        <v>111</v>
      </c>
      <c r="D159" s="272">
        <v>4823.3031400000009</v>
      </c>
      <c r="E159" s="273">
        <v>3809.2978337699997</v>
      </c>
      <c r="F159" s="273">
        <v>1791.9528640799999</v>
      </c>
      <c r="G159" s="498">
        <f t="shared" si="16"/>
        <v>0.47041553122837171</v>
      </c>
      <c r="I159" s="3"/>
      <c r="J159" s="3"/>
      <c r="K159" s="3"/>
    </row>
    <row r="160" spans="2:11" x14ac:dyDescent="0.35">
      <c r="B160" s="240"/>
      <c r="C160" s="241" t="s">
        <v>113</v>
      </c>
      <c r="D160" s="272">
        <v>0.52500000000000002</v>
      </c>
      <c r="E160" s="497">
        <v>47.294792999999999</v>
      </c>
      <c r="F160" s="497">
        <v>45.016162999999999</v>
      </c>
      <c r="G160" s="498">
        <f t="shared" si="16"/>
        <v>0.95182070043101785</v>
      </c>
      <c r="J160" s="1"/>
      <c r="K160" s="1"/>
    </row>
    <row r="161" spans="2:11" x14ac:dyDescent="0.35">
      <c r="B161" s="484"/>
      <c r="C161" s="485" t="s">
        <v>257</v>
      </c>
      <c r="D161" s="272">
        <v>12.128192755886756</v>
      </c>
      <c r="E161" s="822">
        <v>13.60792934</v>
      </c>
      <c r="F161" s="497">
        <v>13.60792934</v>
      </c>
      <c r="G161" s="498">
        <f t="shared" si="16"/>
        <v>1</v>
      </c>
    </row>
    <row r="162" spans="2:11" x14ac:dyDescent="0.35">
      <c r="B162" s="90"/>
      <c r="C162" s="237" t="s">
        <v>225</v>
      </c>
      <c r="D162" s="270">
        <f>SUM(D163:D164)</f>
        <v>3138.8528099999999</v>
      </c>
      <c r="E162" s="496">
        <f>SUM(E163:E164)</f>
        <v>3038.92303554</v>
      </c>
      <c r="F162" s="496">
        <f>SUM(F163:F164)</f>
        <v>2558.7957369400001</v>
      </c>
      <c r="G162" s="310">
        <f t="shared" si="16"/>
        <v>0.84200741743540608</v>
      </c>
      <c r="I162" s="538"/>
      <c r="J162" s="538"/>
      <c r="K162" s="538"/>
    </row>
    <row r="163" spans="2:11" x14ac:dyDescent="0.35">
      <c r="B163" s="240"/>
      <c r="C163" s="241" t="s">
        <v>111</v>
      </c>
      <c r="D163" s="272">
        <v>3138.7127699999996</v>
      </c>
      <c r="E163" s="273">
        <v>3038.83299554</v>
      </c>
      <c r="F163" s="648">
        <v>2558.7957369400001</v>
      </c>
      <c r="G163" s="498">
        <f t="shared" si="16"/>
        <v>0.84203236594293418</v>
      </c>
      <c r="I163" s="3"/>
      <c r="J163" s="3"/>
      <c r="K163" s="3"/>
    </row>
    <row r="164" spans="2:11" ht="15" thickBot="1" x14ac:dyDescent="0.4">
      <c r="B164" s="14"/>
      <c r="C164" s="55" t="s">
        <v>113</v>
      </c>
      <c r="D164" s="272">
        <v>0.14004</v>
      </c>
      <c r="E164" s="497">
        <v>9.0039999999999995E-2</v>
      </c>
      <c r="F164" s="497">
        <v>0</v>
      </c>
      <c r="G164" s="498">
        <f t="shared" si="16"/>
        <v>0</v>
      </c>
      <c r="I164" s="3"/>
      <c r="J164" s="3"/>
      <c r="K164" s="3"/>
    </row>
    <row r="165" spans="2:11" x14ac:dyDescent="0.35">
      <c r="B165" s="194" t="s">
        <v>249</v>
      </c>
      <c r="C165" s="228" t="s">
        <v>470</v>
      </c>
      <c r="D165" s="486">
        <v>2.1</v>
      </c>
      <c r="E165" s="487">
        <v>1.9698176100000002</v>
      </c>
      <c r="F165" s="488">
        <v>1.1493677</v>
      </c>
      <c r="G165" s="492">
        <f t="shared" si="16"/>
        <v>0.58348940235131708</v>
      </c>
      <c r="H165" s="11"/>
      <c r="I165" s="11"/>
      <c r="J165" s="11"/>
      <c r="K165" s="538"/>
    </row>
    <row r="166" spans="2:11" x14ac:dyDescent="0.35">
      <c r="B166" s="231"/>
      <c r="C166" s="232" t="s">
        <v>111</v>
      </c>
      <c r="D166" s="490">
        <v>0</v>
      </c>
      <c r="E166" s="491">
        <v>0</v>
      </c>
      <c r="F166" s="491">
        <v>0</v>
      </c>
      <c r="G166" s="502">
        <v>0</v>
      </c>
      <c r="I166" s="538"/>
      <c r="J166" s="538"/>
      <c r="K166" s="538"/>
    </row>
    <row r="167" spans="2:11" x14ac:dyDescent="0.35">
      <c r="B167" s="231"/>
      <c r="C167" s="232" t="s">
        <v>113</v>
      </c>
      <c r="D167" s="490">
        <v>2.1</v>
      </c>
      <c r="E167" s="491">
        <v>1.9698176100000002</v>
      </c>
      <c r="F167" s="491">
        <v>1.1493677</v>
      </c>
      <c r="G167" s="235">
        <f>F167/E167</f>
        <v>0.58348940235131708</v>
      </c>
    </row>
    <row r="168" spans="2:11" x14ac:dyDescent="0.35">
      <c r="B168" s="236"/>
      <c r="C168" s="237" t="s">
        <v>137</v>
      </c>
      <c r="D168" s="424">
        <f>SUM(D169:D170)</f>
        <v>2.1</v>
      </c>
      <c r="E168" s="425">
        <f t="shared" ref="E168:F168" si="17">SUM(E169:E170)</f>
        <v>1.9698176100000002</v>
      </c>
      <c r="F168" s="425">
        <f t="shared" si="17"/>
        <v>1.1493677</v>
      </c>
      <c r="G168" s="310">
        <f>F168/E168</f>
        <v>0.58348940235131708</v>
      </c>
      <c r="I168" s="538"/>
      <c r="J168" s="538"/>
      <c r="K168" s="538"/>
    </row>
    <row r="169" spans="2:11" x14ac:dyDescent="0.35">
      <c r="B169" s="240"/>
      <c r="C169" s="241" t="s">
        <v>111</v>
      </c>
      <c r="D169" s="272">
        <v>0</v>
      </c>
      <c r="E169" s="497">
        <v>0</v>
      </c>
      <c r="F169" s="497">
        <v>0</v>
      </c>
      <c r="G169" s="311">
        <v>0</v>
      </c>
    </row>
    <row r="170" spans="2:11" x14ac:dyDescent="0.35">
      <c r="B170" s="240"/>
      <c r="C170" s="241" t="s">
        <v>113</v>
      </c>
      <c r="D170" s="272">
        <v>2.1</v>
      </c>
      <c r="E170" s="497">
        <v>1.9698176100000002</v>
      </c>
      <c r="F170" s="497">
        <v>1.1493677</v>
      </c>
      <c r="G170" s="498">
        <f t="shared" ref="G170" si="18">F170/E170</f>
        <v>0.58348940235131708</v>
      </c>
    </row>
    <row r="171" spans="2:11" x14ac:dyDescent="0.35">
      <c r="B171" s="90"/>
      <c r="C171" s="237" t="s">
        <v>225</v>
      </c>
      <c r="D171" s="270">
        <v>0</v>
      </c>
      <c r="E171" s="496">
        <v>0</v>
      </c>
      <c r="F171" s="496">
        <v>0</v>
      </c>
      <c r="G171" s="499">
        <v>0</v>
      </c>
    </row>
    <row r="172" spans="2:11" x14ac:dyDescent="0.35">
      <c r="B172" s="240"/>
      <c r="C172" s="241" t="s">
        <v>111</v>
      </c>
      <c r="D172" s="272">
        <v>0</v>
      </c>
      <c r="E172" s="497">
        <v>0</v>
      </c>
      <c r="F172" s="497">
        <v>0</v>
      </c>
      <c r="G172" s="311">
        <v>0</v>
      </c>
    </row>
    <row r="173" spans="2:11" ht="15" thickBot="1" x14ac:dyDescent="0.4">
      <c r="B173" s="14"/>
      <c r="C173" s="55" t="s">
        <v>113</v>
      </c>
      <c r="D173" s="272">
        <v>0</v>
      </c>
      <c r="E173" s="497">
        <v>0</v>
      </c>
      <c r="F173" s="497">
        <v>0</v>
      </c>
      <c r="G173" s="311">
        <v>0</v>
      </c>
    </row>
    <row r="174" spans="2:11" x14ac:dyDescent="0.35">
      <c r="B174" s="194" t="s">
        <v>251</v>
      </c>
      <c r="C174" s="228" t="s">
        <v>252</v>
      </c>
      <c r="D174" s="486">
        <v>0.70799999999999996</v>
      </c>
      <c r="E174" s="487">
        <v>0.93300000000000005</v>
      </c>
      <c r="F174" s="488">
        <v>0.92500000000000004</v>
      </c>
      <c r="G174" s="492">
        <f>F174/E174</f>
        <v>0.99142550911039651</v>
      </c>
    </row>
    <row r="175" spans="2:11" x14ac:dyDescent="0.35">
      <c r="B175" s="231"/>
      <c r="C175" s="232" t="s">
        <v>111</v>
      </c>
      <c r="D175" s="490">
        <v>0</v>
      </c>
      <c r="E175" s="491">
        <v>0</v>
      </c>
      <c r="F175" s="491">
        <v>0</v>
      </c>
      <c r="G175" s="502">
        <v>0</v>
      </c>
    </row>
    <row r="176" spans="2:11" x14ac:dyDescent="0.35">
      <c r="B176" s="231"/>
      <c r="C176" s="232" t="s">
        <v>113</v>
      </c>
      <c r="D176" s="490">
        <f>D179+D182</f>
        <v>0.70799999999999996</v>
      </c>
      <c r="E176" s="491">
        <f>E179+E182</f>
        <v>0.93300000000000005</v>
      </c>
      <c r="F176" s="491">
        <f>F179+F182</f>
        <v>0.92500000000000004</v>
      </c>
      <c r="G176" s="235">
        <f>F176/E176</f>
        <v>0.99142550911039651</v>
      </c>
    </row>
    <row r="177" spans="2:7" x14ac:dyDescent="0.35">
      <c r="B177" s="236"/>
      <c r="C177" s="237" t="s">
        <v>137</v>
      </c>
      <c r="D177" s="270">
        <v>8.0000000000000002E-3</v>
      </c>
      <c r="E177" s="496">
        <v>8.0000000000000002E-3</v>
      </c>
      <c r="F177" s="496">
        <v>0</v>
      </c>
      <c r="G177" s="310">
        <f>F177/E177</f>
        <v>0</v>
      </c>
    </row>
    <row r="178" spans="2:7" x14ac:dyDescent="0.35">
      <c r="B178" s="240"/>
      <c r="C178" s="241" t="s">
        <v>111</v>
      </c>
      <c r="D178" s="272">
        <v>0</v>
      </c>
      <c r="E178" s="497">
        <v>0</v>
      </c>
      <c r="F178" s="497">
        <v>0</v>
      </c>
      <c r="G178" s="311">
        <v>0</v>
      </c>
    </row>
    <row r="179" spans="2:7" x14ac:dyDescent="0.35">
      <c r="B179" s="240"/>
      <c r="C179" s="241" t="s">
        <v>113</v>
      </c>
      <c r="D179" s="272">
        <v>8.0000000000000002E-3</v>
      </c>
      <c r="E179" s="273">
        <v>8.0000000000000002E-3</v>
      </c>
      <c r="F179" s="273">
        <v>0</v>
      </c>
      <c r="G179" s="498">
        <f>F179/E179</f>
        <v>0</v>
      </c>
    </row>
    <row r="180" spans="2:7" x14ac:dyDescent="0.35">
      <c r="B180" s="90"/>
      <c r="C180" s="237" t="s">
        <v>225</v>
      </c>
      <c r="D180" s="270">
        <v>0.7</v>
      </c>
      <c r="E180" s="496">
        <v>0.92500000000000004</v>
      </c>
      <c r="F180" s="496">
        <v>0.92500000000000004</v>
      </c>
      <c r="G180" s="310">
        <f>F180/E180</f>
        <v>1</v>
      </c>
    </row>
    <row r="181" spans="2:7" x14ac:dyDescent="0.35">
      <c r="B181" s="240"/>
      <c r="C181" s="241" t="s">
        <v>111</v>
      </c>
      <c r="D181" s="272">
        <v>0</v>
      </c>
      <c r="E181" s="497">
        <v>0</v>
      </c>
      <c r="F181" s="497">
        <v>0</v>
      </c>
      <c r="G181" s="311">
        <v>0</v>
      </c>
    </row>
    <row r="182" spans="2:7" ht="15" thickBot="1" x14ac:dyDescent="0.4">
      <c r="B182" s="14"/>
      <c r="C182" s="55" t="s">
        <v>113</v>
      </c>
      <c r="D182" s="274">
        <v>0.7</v>
      </c>
      <c r="E182" s="275">
        <v>0.92500000000000004</v>
      </c>
      <c r="F182" s="275">
        <v>0.92500000000000004</v>
      </c>
      <c r="G182" s="498">
        <f>F182/E182</f>
        <v>1</v>
      </c>
    </row>
    <row r="183" spans="2:7" x14ac:dyDescent="0.35">
      <c r="B183" s="194" t="s">
        <v>253</v>
      </c>
      <c r="C183" s="228" t="s">
        <v>471</v>
      </c>
      <c r="D183" s="486">
        <v>97</v>
      </c>
      <c r="E183" s="487">
        <v>174.13192841000003</v>
      </c>
      <c r="F183" s="488">
        <v>98.269223840000009</v>
      </c>
      <c r="G183" s="492">
        <f>F183/E183</f>
        <v>0.56433776813532732</v>
      </c>
    </row>
    <row r="184" spans="2:7" x14ac:dyDescent="0.35">
      <c r="B184" s="231"/>
      <c r="C184" s="232" t="s">
        <v>111</v>
      </c>
      <c r="D184" s="490">
        <v>97</v>
      </c>
      <c r="E184" s="491">
        <v>174.13192841000003</v>
      </c>
      <c r="F184" s="491">
        <v>98.269223840000009</v>
      </c>
      <c r="G184" s="308">
        <f>F184/E184</f>
        <v>0.56433776813532732</v>
      </c>
    </row>
    <row r="185" spans="2:7" x14ac:dyDescent="0.35">
      <c r="B185" s="231"/>
      <c r="C185" s="232" t="s">
        <v>113</v>
      </c>
      <c r="D185" s="490">
        <v>0</v>
      </c>
      <c r="E185" s="491">
        <v>0</v>
      </c>
      <c r="F185" s="491">
        <v>0</v>
      </c>
      <c r="G185" s="502">
        <v>0</v>
      </c>
    </row>
    <row r="186" spans="2:7" x14ac:dyDescent="0.35">
      <c r="B186" s="236"/>
      <c r="C186" s="237" t="s">
        <v>137</v>
      </c>
      <c r="D186" s="270">
        <v>97</v>
      </c>
      <c r="E186" s="496">
        <v>174.13192841000003</v>
      </c>
      <c r="F186" s="496">
        <v>98.269223840000009</v>
      </c>
      <c r="G186" s="310">
        <f t="shared" ref="G186" si="19">F186/E186</f>
        <v>0.56433776813532732</v>
      </c>
    </row>
    <row r="187" spans="2:7" x14ac:dyDescent="0.35">
      <c r="B187" s="240"/>
      <c r="C187" s="241" t="s">
        <v>111</v>
      </c>
      <c r="D187" s="272">
        <v>97</v>
      </c>
      <c r="E187" s="497">
        <v>174.13192841000003</v>
      </c>
      <c r="F187" s="497">
        <v>98.269223840000009</v>
      </c>
      <c r="G187" s="498">
        <f>F187/E187</f>
        <v>0.56433776813532732</v>
      </c>
    </row>
    <row r="188" spans="2:7" x14ac:dyDescent="0.35">
      <c r="B188" s="240"/>
      <c r="C188" s="241" t="s">
        <v>113</v>
      </c>
      <c r="D188" s="272">
        <v>0</v>
      </c>
      <c r="E188" s="497">
        <v>0</v>
      </c>
      <c r="F188" s="497">
        <v>0</v>
      </c>
      <c r="G188" s="311">
        <v>0</v>
      </c>
    </row>
    <row r="189" spans="2:7" x14ac:dyDescent="0.35">
      <c r="B189" s="90"/>
      <c r="C189" s="237" t="s">
        <v>225</v>
      </c>
      <c r="D189" s="270">
        <v>0</v>
      </c>
      <c r="E189" s="496">
        <v>0</v>
      </c>
      <c r="F189" s="496">
        <v>0</v>
      </c>
      <c r="G189" s="499">
        <v>0</v>
      </c>
    </row>
    <row r="190" spans="2:7" x14ac:dyDescent="0.35">
      <c r="B190" s="240"/>
      <c r="C190" s="241" t="s">
        <v>111</v>
      </c>
      <c r="D190" s="272">
        <v>0</v>
      </c>
      <c r="E190" s="497">
        <v>0</v>
      </c>
      <c r="F190" s="497">
        <v>0</v>
      </c>
      <c r="G190" s="311">
        <v>0</v>
      </c>
    </row>
    <row r="191" spans="2:7" ht="15" thickBot="1" x14ac:dyDescent="0.4">
      <c r="B191" s="14"/>
      <c r="C191" s="55" t="s">
        <v>113</v>
      </c>
      <c r="D191" s="500">
        <v>0</v>
      </c>
      <c r="E191" s="275">
        <v>0</v>
      </c>
      <c r="F191" s="275">
        <v>0</v>
      </c>
      <c r="G191" s="501">
        <v>0</v>
      </c>
    </row>
    <row r="192" spans="2:7" x14ac:dyDescent="0.35">
      <c r="B192" s="194" t="s">
        <v>254</v>
      </c>
      <c r="C192" s="228" t="s">
        <v>473</v>
      </c>
      <c r="D192" s="486">
        <f>SUM(D193:D194)</f>
        <v>4569.4406899999994</v>
      </c>
      <c r="E192" s="487">
        <f>SUM(E193:E194)</f>
        <v>4872.0951111900004</v>
      </c>
      <c r="F192" s="488">
        <f>SUM(F193:F194)</f>
        <v>3776.0357285199998</v>
      </c>
      <c r="G192" s="492">
        <f t="shared" ref="G192:G197" si="20">F192/E192</f>
        <v>0.77503325414304358</v>
      </c>
    </row>
    <row r="193" spans="2:9" x14ac:dyDescent="0.35">
      <c r="B193" s="231"/>
      <c r="C193" s="232" t="s">
        <v>111</v>
      </c>
      <c r="D193" s="490">
        <v>4554.4406899999994</v>
      </c>
      <c r="E193" s="491">
        <v>4845.8951111900005</v>
      </c>
      <c r="F193" s="491">
        <v>3721.0510265599996</v>
      </c>
      <c r="G193" s="235">
        <f t="shared" si="20"/>
        <v>0.76787692287591125</v>
      </c>
      <c r="I193" s="11"/>
    </row>
    <row r="194" spans="2:9" x14ac:dyDescent="0.35">
      <c r="B194" s="231"/>
      <c r="C194" s="232" t="s">
        <v>113</v>
      </c>
      <c r="D194" s="490">
        <v>15</v>
      </c>
      <c r="E194" s="491">
        <v>26.2</v>
      </c>
      <c r="F194" s="491">
        <v>54.984701960000002</v>
      </c>
      <c r="G194" s="502">
        <v>0</v>
      </c>
    </row>
    <row r="195" spans="2:9" x14ac:dyDescent="0.35">
      <c r="B195" s="236"/>
      <c r="C195" s="237" t="s">
        <v>137</v>
      </c>
      <c r="D195" s="270">
        <f>SUM(D196:D197)</f>
        <v>4569.4406899999994</v>
      </c>
      <c r="E195" s="496">
        <f>SUM(E196:E197)</f>
        <v>4872.0951111900004</v>
      </c>
      <c r="F195" s="496">
        <f>SUM(F196:F197)</f>
        <v>3776.0357285199998</v>
      </c>
      <c r="G195" s="310">
        <f t="shared" si="20"/>
        <v>0.77503325414304358</v>
      </c>
      <c r="I195" s="1"/>
    </row>
    <row r="196" spans="2:9" x14ac:dyDescent="0.35">
      <c r="B196" s="240"/>
      <c r="C196" s="241" t="s">
        <v>111</v>
      </c>
      <c r="D196" s="272">
        <v>4554.4406899999994</v>
      </c>
      <c r="E196" s="821">
        <v>4845.8951111900005</v>
      </c>
      <c r="F196" s="497">
        <v>3721.0510265599996</v>
      </c>
      <c r="G196" s="498">
        <f t="shared" si="20"/>
        <v>0.76787692287591125</v>
      </c>
    </row>
    <row r="197" spans="2:9" x14ac:dyDescent="0.35">
      <c r="B197" s="240"/>
      <c r="C197" s="241" t="s">
        <v>113</v>
      </c>
      <c r="D197" s="272">
        <v>15</v>
      </c>
      <c r="E197" s="497">
        <v>26.2</v>
      </c>
      <c r="F197" s="497">
        <v>54.984701960000002</v>
      </c>
      <c r="G197" s="498">
        <f t="shared" si="20"/>
        <v>2.0986527465648854</v>
      </c>
      <c r="I197" s="1"/>
    </row>
    <row r="198" spans="2:9" x14ac:dyDescent="0.35">
      <c r="B198" s="90"/>
      <c r="C198" s="237" t="s">
        <v>225</v>
      </c>
      <c r="D198" s="270">
        <v>0</v>
      </c>
      <c r="E198" s="496">
        <v>0</v>
      </c>
      <c r="F198" s="496">
        <v>0</v>
      </c>
      <c r="G198" s="499">
        <v>0</v>
      </c>
    </row>
    <row r="199" spans="2:9" x14ac:dyDescent="0.35">
      <c r="B199" s="240"/>
      <c r="C199" s="241" t="s">
        <v>111</v>
      </c>
      <c r="D199" s="272">
        <v>0</v>
      </c>
      <c r="E199" s="497">
        <v>0</v>
      </c>
      <c r="F199" s="497">
        <v>0</v>
      </c>
      <c r="G199" s="311">
        <v>0</v>
      </c>
    </row>
    <row r="200" spans="2:9" ht="15" thickBot="1" x14ac:dyDescent="0.4">
      <c r="B200" s="14"/>
      <c r="C200" s="55" t="s">
        <v>113</v>
      </c>
      <c r="D200" s="272">
        <v>0</v>
      </c>
      <c r="E200" s="497">
        <v>0</v>
      </c>
      <c r="F200" s="497">
        <v>0</v>
      </c>
      <c r="G200" s="311">
        <v>0</v>
      </c>
    </row>
    <row r="201" spans="2:9" x14ac:dyDescent="0.35">
      <c r="B201" s="194" t="s">
        <v>404</v>
      </c>
      <c r="C201" s="228" t="s">
        <v>405</v>
      </c>
      <c r="D201" s="486">
        <v>60</v>
      </c>
      <c r="E201" s="487">
        <v>60</v>
      </c>
      <c r="F201" s="488">
        <v>60</v>
      </c>
      <c r="G201" s="492">
        <f>F201/E201</f>
        <v>1</v>
      </c>
    </row>
    <row r="202" spans="2:9" x14ac:dyDescent="0.35">
      <c r="B202" s="231"/>
      <c r="C202" s="232" t="s">
        <v>111</v>
      </c>
      <c r="D202" s="490">
        <v>0</v>
      </c>
      <c r="E202" s="491">
        <v>0</v>
      </c>
      <c r="F202" s="491">
        <v>0</v>
      </c>
      <c r="G202" s="502">
        <v>0</v>
      </c>
    </row>
    <row r="203" spans="2:9" x14ac:dyDescent="0.35">
      <c r="B203" s="231"/>
      <c r="C203" s="232" t="s">
        <v>113</v>
      </c>
      <c r="D203" s="490">
        <v>60</v>
      </c>
      <c r="E203" s="491">
        <v>60</v>
      </c>
      <c r="F203" s="491">
        <v>60</v>
      </c>
      <c r="G203" s="308">
        <f>F203/E203</f>
        <v>1</v>
      </c>
    </row>
    <row r="204" spans="2:9" x14ac:dyDescent="0.35">
      <c r="B204" s="236"/>
      <c r="C204" s="668" t="s">
        <v>137</v>
      </c>
      <c r="D204" s="270">
        <v>60</v>
      </c>
      <c r="E204" s="496">
        <v>60</v>
      </c>
      <c r="F204" s="496">
        <v>60</v>
      </c>
      <c r="G204" s="310">
        <f>F204/E204</f>
        <v>1</v>
      </c>
    </row>
    <row r="205" spans="2:9" x14ac:dyDescent="0.35">
      <c r="B205" s="484"/>
      <c r="C205" s="669" t="s">
        <v>111</v>
      </c>
      <c r="D205" s="272">
        <v>0</v>
      </c>
      <c r="E205" s="497">
        <v>0</v>
      </c>
      <c r="F205" s="497">
        <v>0</v>
      </c>
      <c r="G205" s="311">
        <v>0</v>
      </c>
    </row>
    <row r="206" spans="2:9" x14ac:dyDescent="0.35">
      <c r="B206" s="484"/>
      <c r="C206" s="669" t="s">
        <v>113</v>
      </c>
      <c r="D206" s="272">
        <v>60</v>
      </c>
      <c r="E206" s="497">
        <v>60</v>
      </c>
      <c r="F206" s="497">
        <v>60</v>
      </c>
      <c r="G206" s="498">
        <f>F206/E206</f>
        <v>1</v>
      </c>
    </row>
    <row r="207" spans="2:9" x14ac:dyDescent="0.35">
      <c r="B207" s="670"/>
      <c r="C207" s="668" t="s">
        <v>225</v>
      </c>
      <c r="D207" s="270">
        <v>0</v>
      </c>
      <c r="E207" s="496">
        <v>0</v>
      </c>
      <c r="F207" s="496">
        <v>0</v>
      </c>
      <c r="G207" s="499">
        <v>0</v>
      </c>
    </row>
    <row r="208" spans="2:9" x14ac:dyDescent="0.35">
      <c r="B208" s="484"/>
      <c r="C208" s="669" t="s">
        <v>111</v>
      </c>
      <c r="D208" s="272">
        <v>0</v>
      </c>
      <c r="E208" s="497">
        <v>0</v>
      </c>
      <c r="F208" s="497">
        <v>0</v>
      </c>
      <c r="G208" s="311">
        <v>0</v>
      </c>
    </row>
    <row r="209" spans="2:12" ht="15" thickBot="1" x14ac:dyDescent="0.4">
      <c r="B209" s="671"/>
      <c r="C209" s="672" t="s">
        <v>113</v>
      </c>
      <c r="D209" s="500">
        <v>0</v>
      </c>
      <c r="E209" s="275">
        <v>0</v>
      </c>
      <c r="F209" s="275">
        <v>0</v>
      </c>
      <c r="G209" s="501">
        <v>0</v>
      </c>
    </row>
    <row r="210" spans="2:12" x14ac:dyDescent="0.35">
      <c r="B210" t="s">
        <v>141</v>
      </c>
    </row>
    <row r="212" spans="2:12" ht="15" thickBot="1" x14ac:dyDescent="0.4">
      <c r="B212" s="5" t="s">
        <v>138</v>
      </c>
      <c r="D212" s="3"/>
      <c r="E212" s="3"/>
      <c r="F212" s="3"/>
      <c r="H212" s="3"/>
    </row>
    <row r="213" spans="2:12" ht="15" thickBot="1" x14ac:dyDescent="0.4">
      <c r="B213" s="863" t="s">
        <v>187</v>
      </c>
      <c r="C213" s="896"/>
      <c r="D213" s="899">
        <v>2023</v>
      </c>
      <c r="E213" s="900"/>
      <c r="F213" s="900"/>
      <c r="G213" s="901"/>
    </row>
    <row r="214" spans="2:12" ht="30" customHeight="1" x14ac:dyDescent="0.35">
      <c r="B214" s="872"/>
      <c r="C214" s="897"/>
      <c r="D214" s="902" t="s">
        <v>107</v>
      </c>
      <c r="E214" s="904" t="s">
        <v>108</v>
      </c>
      <c r="F214" s="906" t="s">
        <v>50</v>
      </c>
      <c r="G214" s="908" t="s">
        <v>150</v>
      </c>
    </row>
    <row r="215" spans="2:12" ht="15" thickBot="1" x14ac:dyDescent="0.4">
      <c r="B215" s="864"/>
      <c r="C215" s="898"/>
      <c r="D215" s="903"/>
      <c r="E215" s="905"/>
      <c r="F215" s="907"/>
      <c r="G215" s="909"/>
    </row>
    <row r="216" spans="2:12" x14ac:dyDescent="0.35">
      <c r="B216" s="194"/>
      <c r="C216" s="228" t="s">
        <v>228</v>
      </c>
      <c r="D216" s="160">
        <v>19679.475409001887</v>
      </c>
      <c r="E216" s="299">
        <v>22281.178451873595</v>
      </c>
      <c r="F216" s="195">
        <v>12481.758970641888</v>
      </c>
      <c r="G216" s="492">
        <f t="shared" ref="G216:G223" si="21">F216/E216</f>
        <v>0.56019294480325443</v>
      </c>
      <c r="H216" s="11"/>
      <c r="I216" s="11"/>
      <c r="J216" s="11"/>
      <c r="K216" s="11"/>
      <c r="L216" s="11"/>
    </row>
    <row r="217" spans="2:12" x14ac:dyDescent="0.35">
      <c r="B217" s="231"/>
      <c r="C217" s="232" t="s">
        <v>111</v>
      </c>
      <c r="D217" s="490">
        <v>17766.98503</v>
      </c>
      <c r="E217" s="491">
        <v>20479.310647990002</v>
      </c>
      <c r="F217" s="491">
        <v>11253.55061505</v>
      </c>
      <c r="G217" s="308">
        <f t="shared" si="21"/>
        <v>0.54950827244541611</v>
      </c>
      <c r="H217" s="644"/>
      <c r="I217" s="647"/>
      <c r="J217" s="647"/>
      <c r="K217" s="647"/>
    </row>
    <row r="218" spans="2:12" x14ac:dyDescent="0.35">
      <c r="B218" s="231"/>
      <c r="C218" s="232" t="s">
        <v>241</v>
      </c>
      <c r="D218" s="267">
        <v>1900.362186246</v>
      </c>
      <c r="E218" s="268">
        <v>1789.4825766059998</v>
      </c>
      <c r="F218" s="269">
        <v>1216.080162836</v>
      </c>
      <c r="G218" s="308">
        <f t="shared" si="21"/>
        <v>0.67957083166602461</v>
      </c>
      <c r="H218" s="645"/>
      <c r="I218" s="647"/>
      <c r="J218" s="647"/>
      <c r="K218" s="647"/>
    </row>
    <row r="219" spans="2:12" x14ac:dyDescent="0.35">
      <c r="B219" s="231"/>
      <c r="C219" s="232" t="s">
        <v>257</v>
      </c>
      <c r="D219" s="267">
        <v>12.128192755886756</v>
      </c>
      <c r="E219" s="268">
        <v>12.385227277592563</v>
      </c>
      <c r="F219" s="269">
        <v>12.128192755886756</v>
      </c>
      <c r="G219" s="308">
        <f t="shared" si="21"/>
        <v>0.97924668510760116</v>
      </c>
      <c r="H219" s="11"/>
      <c r="I219" s="647"/>
      <c r="J219" s="647"/>
      <c r="K219" s="647"/>
    </row>
    <row r="220" spans="2:12" x14ac:dyDescent="0.35">
      <c r="B220" s="236"/>
      <c r="C220" s="237" t="s">
        <v>137</v>
      </c>
      <c r="D220" s="424">
        <v>16180.640147435886</v>
      </c>
      <c r="E220" s="823">
        <v>18347.788677277593</v>
      </c>
      <c r="F220" s="425">
        <v>9275.2875049758877</v>
      </c>
      <c r="G220" s="310">
        <f t="shared" si="21"/>
        <v>0.50552617910095399</v>
      </c>
      <c r="H220" s="3"/>
      <c r="I220" s="3"/>
      <c r="J220" s="3"/>
      <c r="K220" s="3"/>
    </row>
    <row r="221" spans="2:12" x14ac:dyDescent="0.35">
      <c r="B221" s="240"/>
      <c r="C221" s="241" t="s">
        <v>111</v>
      </c>
      <c r="D221" s="426">
        <v>14409.849620000001</v>
      </c>
      <c r="E221" s="427">
        <v>16720.634380830001</v>
      </c>
      <c r="F221" s="427">
        <v>8215.4428389800014</v>
      </c>
      <c r="G221" s="493">
        <f t="shared" si="21"/>
        <v>0.49133559480248573</v>
      </c>
      <c r="H221" s="3"/>
      <c r="I221" s="3"/>
      <c r="J221" s="3"/>
      <c r="K221" s="3"/>
    </row>
    <row r="222" spans="2:12" x14ac:dyDescent="0.35">
      <c r="B222" s="240"/>
      <c r="C222" s="54" t="s">
        <v>241</v>
      </c>
      <c r="D222" s="426">
        <v>1758.66233468</v>
      </c>
      <c r="E222" s="427">
        <v>1614.76906917</v>
      </c>
      <c r="F222" s="427">
        <v>1047.7164732399999</v>
      </c>
      <c r="G222" s="493">
        <f t="shared" si="21"/>
        <v>0.64883362781932141</v>
      </c>
      <c r="H222" s="3"/>
      <c r="I222" s="3"/>
    </row>
    <row r="223" spans="2:12" x14ac:dyDescent="0.35">
      <c r="B223" s="484"/>
      <c r="C223" s="485" t="s">
        <v>257</v>
      </c>
      <c r="D223" s="426">
        <v>12.128192755886756</v>
      </c>
      <c r="E223" s="427">
        <v>12.385227277592563</v>
      </c>
      <c r="F223" s="427">
        <v>12.128192755886756</v>
      </c>
      <c r="G223" s="493">
        <f t="shared" si="21"/>
        <v>0.97924668510760116</v>
      </c>
      <c r="I223" s="3"/>
    </row>
    <row r="224" spans="2:12" x14ac:dyDescent="0.35">
      <c r="B224" s="90"/>
      <c r="C224" s="237" t="s">
        <v>225</v>
      </c>
      <c r="D224" s="424">
        <v>3498.8352615660001</v>
      </c>
      <c r="E224" s="823">
        <v>3933.3897745959998</v>
      </c>
      <c r="F224" s="425">
        <v>3206.4714656659989</v>
      </c>
      <c r="G224" s="310">
        <f>F224/E224</f>
        <v>0.81519291232594338</v>
      </c>
      <c r="H224" s="11"/>
      <c r="I224" s="3"/>
      <c r="J224" s="11"/>
    </row>
    <row r="225" spans="2:11" x14ac:dyDescent="0.35">
      <c r="B225" s="240"/>
      <c r="C225" s="241" t="s">
        <v>111</v>
      </c>
      <c r="D225" s="426">
        <v>3357.1354099999999</v>
      </c>
      <c r="E225" s="427">
        <v>3758.67626716</v>
      </c>
      <c r="F225" s="427">
        <v>3038.1077760699991</v>
      </c>
      <c r="G225" s="493">
        <f t="shared" ref="G225:G226" si="22">F225/E225</f>
        <v>0.80829195177416768</v>
      </c>
      <c r="H225" s="3"/>
      <c r="I225" s="3"/>
      <c r="J225" s="3"/>
    </row>
    <row r="226" spans="2:11" ht="15" thickBot="1" x14ac:dyDescent="0.4">
      <c r="B226" s="14"/>
      <c r="C226" s="55" t="s">
        <v>113</v>
      </c>
      <c r="D226" s="426">
        <v>141.69985156599998</v>
      </c>
      <c r="E226" s="427">
        <v>174.71350743600001</v>
      </c>
      <c r="F226" s="427">
        <v>168.36368959600006</v>
      </c>
      <c r="G226" s="493">
        <f t="shared" si="22"/>
        <v>0.96365582757059587</v>
      </c>
      <c r="H226" s="3"/>
      <c r="I226" s="3"/>
      <c r="J226" s="3"/>
    </row>
    <row r="227" spans="2:11" x14ac:dyDescent="0.35">
      <c r="B227" s="194" t="s">
        <v>11</v>
      </c>
      <c r="C227" s="228" t="s">
        <v>259</v>
      </c>
      <c r="D227" s="486">
        <v>35.065708999999998</v>
      </c>
      <c r="E227" s="487">
        <v>34.865709000000003</v>
      </c>
      <c r="F227" s="488">
        <v>35.576708869999997</v>
      </c>
      <c r="G227" s="492">
        <f>F227/E227</f>
        <v>1.020392525790885</v>
      </c>
      <c r="H227" s="11"/>
      <c r="I227" s="11"/>
      <c r="J227" s="11"/>
      <c r="K227" s="538"/>
    </row>
    <row r="228" spans="2:11" x14ac:dyDescent="0.35">
      <c r="B228" s="231"/>
      <c r="C228" s="232" t="s">
        <v>111</v>
      </c>
      <c r="D228" s="490">
        <v>1.75966</v>
      </c>
      <c r="E228" s="491">
        <v>1.55966</v>
      </c>
      <c r="F228" s="491">
        <v>1.27065987</v>
      </c>
      <c r="G228" s="235">
        <f>F228/E228</f>
        <v>0.81470312119308053</v>
      </c>
      <c r="H228" s="3"/>
      <c r="I228" s="3"/>
      <c r="J228" s="3"/>
      <c r="K228" s="538"/>
    </row>
    <row r="229" spans="2:11" x14ac:dyDescent="0.35">
      <c r="B229" s="231"/>
      <c r="C229" s="232" t="s">
        <v>113</v>
      </c>
      <c r="D229" s="490">
        <v>33.306049000000002</v>
      </c>
      <c r="E229" s="491">
        <v>33.306049000000002</v>
      </c>
      <c r="F229" s="491">
        <v>34.306049000000002</v>
      </c>
      <c r="G229" s="235">
        <f>F229/E229</f>
        <v>1.0300245760162066</v>
      </c>
      <c r="H229" s="3"/>
      <c r="I229" s="3"/>
      <c r="J229" s="3"/>
    </row>
    <row r="230" spans="2:11" x14ac:dyDescent="0.35">
      <c r="B230" s="236"/>
      <c r="C230" s="237" t="s">
        <v>137</v>
      </c>
      <c r="D230" s="270">
        <v>1.7596600000000002</v>
      </c>
      <c r="E230" s="271">
        <v>1.55966</v>
      </c>
      <c r="F230" s="271">
        <v>1.2706598700000002</v>
      </c>
      <c r="G230" s="53">
        <f>F230/E230</f>
        <v>0.81470312119308064</v>
      </c>
    </row>
    <row r="231" spans="2:11" x14ac:dyDescent="0.35">
      <c r="B231" s="240"/>
      <c r="C231" s="241" t="s">
        <v>111</v>
      </c>
      <c r="D231" s="272">
        <v>1.7596600000000002</v>
      </c>
      <c r="E231" s="273">
        <v>1.55966</v>
      </c>
      <c r="F231" s="273">
        <v>1.2706598700000002</v>
      </c>
      <c r="G231" s="493">
        <f>F231/E231</f>
        <v>0.81470312119308064</v>
      </c>
    </row>
    <row r="232" spans="2:11" x14ac:dyDescent="0.35">
      <c r="B232" s="240"/>
      <c r="C232" s="54" t="s">
        <v>113</v>
      </c>
      <c r="D232" s="272">
        <v>0</v>
      </c>
      <c r="E232" s="273">
        <v>0</v>
      </c>
      <c r="F232" s="273">
        <v>0</v>
      </c>
      <c r="G232" s="48">
        <v>0</v>
      </c>
    </row>
    <row r="233" spans="2:11" x14ac:dyDescent="0.35">
      <c r="B233" s="90"/>
      <c r="C233" s="237" t="s">
        <v>225</v>
      </c>
      <c r="D233" s="270">
        <v>33.306049000000002</v>
      </c>
      <c r="E233" s="271">
        <v>33.306049000000002</v>
      </c>
      <c r="F233" s="271">
        <v>34.306049000000002</v>
      </c>
      <c r="G233" s="53">
        <f>F233/E233</f>
        <v>1.0300245760162066</v>
      </c>
    </row>
    <row r="234" spans="2:11" x14ac:dyDescent="0.35">
      <c r="B234" s="240"/>
      <c r="C234" s="241" t="s">
        <v>111</v>
      </c>
      <c r="D234" s="272">
        <v>0</v>
      </c>
      <c r="E234" s="273">
        <v>0</v>
      </c>
      <c r="F234" s="273">
        <v>0</v>
      </c>
      <c r="G234" s="48">
        <v>0</v>
      </c>
    </row>
    <row r="235" spans="2:11" ht="15" thickBot="1" x14ac:dyDescent="0.4">
      <c r="B235" s="14"/>
      <c r="C235" s="55" t="s">
        <v>113</v>
      </c>
      <c r="D235" s="272">
        <v>33.306049000000002</v>
      </c>
      <c r="E235" s="273">
        <v>33.306049000000002</v>
      </c>
      <c r="F235" s="273">
        <v>34.306049000000002</v>
      </c>
      <c r="G235" s="493">
        <f>F235/E235</f>
        <v>1.0300245760162066</v>
      </c>
      <c r="I235" s="646"/>
      <c r="J235" s="1"/>
      <c r="K235" s="1"/>
    </row>
    <row r="236" spans="2:11" x14ac:dyDescent="0.35">
      <c r="B236" s="194" t="s">
        <v>13</v>
      </c>
      <c r="C236" s="228" t="s">
        <v>14</v>
      </c>
      <c r="D236" s="486">
        <v>430.01624468</v>
      </c>
      <c r="E236" s="487">
        <v>624.42676590000008</v>
      </c>
      <c r="F236" s="488">
        <v>506.10103056000008</v>
      </c>
      <c r="G236" s="492">
        <f t="shared" ref="G236:G243" si="23">F236/E236</f>
        <v>0.81050502348429199</v>
      </c>
      <c r="H236" s="96"/>
      <c r="I236" s="96"/>
      <c r="J236" s="96"/>
    </row>
    <row r="237" spans="2:11" x14ac:dyDescent="0.35">
      <c r="B237" s="231"/>
      <c r="C237" s="232" t="s">
        <v>111</v>
      </c>
      <c r="D237" s="490">
        <v>232.10148000000001</v>
      </c>
      <c r="E237" s="491">
        <v>426.63800122000004</v>
      </c>
      <c r="F237" s="491">
        <v>308.31226588000004</v>
      </c>
      <c r="G237" s="235">
        <f t="shared" si="23"/>
        <v>0.72265542450124087</v>
      </c>
      <c r="I237" s="789"/>
      <c r="J237" s="789"/>
      <c r="K237" s="789"/>
    </row>
    <row r="238" spans="2:11" x14ac:dyDescent="0.35">
      <c r="B238" s="231"/>
      <c r="C238" s="232" t="s">
        <v>113</v>
      </c>
      <c r="D238" s="490">
        <v>197.91476468000002</v>
      </c>
      <c r="E238" s="491">
        <v>197.78876468000001</v>
      </c>
      <c r="F238" s="491">
        <v>197.78876468000001</v>
      </c>
      <c r="G238" s="235">
        <f t="shared" si="23"/>
        <v>1</v>
      </c>
      <c r="I238" s="790"/>
      <c r="J238" s="790"/>
      <c r="K238" s="790"/>
    </row>
    <row r="239" spans="2:11" x14ac:dyDescent="0.35">
      <c r="B239" s="236"/>
      <c r="C239" s="237" t="s">
        <v>137</v>
      </c>
      <c r="D239" s="270">
        <v>234.24784468000001</v>
      </c>
      <c r="E239" s="271">
        <v>392.15984467999999</v>
      </c>
      <c r="F239" s="271">
        <v>332.28363208000002</v>
      </c>
      <c r="G239" s="53">
        <f t="shared" si="23"/>
        <v>0.84731681886283239</v>
      </c>
      <c r="I239" s="495"/>
    </row>
    <row r="240" spans="2:11" x14ac:dyDescent="0.35">
      <c r="B240" s="240"/>
      <c r="C240" s="241" t="s">
        <v>111</v>
      </c>
      <c r="D240" s="272">
        <v>36.333080000000002</v>
      </c>
      <c r="E240" s="273">
        <v>194.37108000000001</v>
      </c>
      <c r="F240" s="273">
        <v>134.4948674</v>
      </c>
      <c r="G240" s="493">
        <f t="shared" si="23"/>
        <v>0.69194896380675563</v>
      </c>
      <c r="I240" s="495"/>
    </row>
    <row r="241" spans="2:11" x14ac:dyDescent="0.35">
      <c r="B241" s="240"/>
      <c r="C241" s="54" t="s">
        <v>113</v>
      </c>
      <c r="D241" s="272">
        <v>197.91476468000002</v>
      </c>
      <c r="E241" s="273">
        <v>197.78876468000001</v>
      </c>
      <c r="F241" s="273">
        <v>197.78876468000001</v>
      </c>
      <c r="G241" s="493">
        <f t="shared" si="23"/>
        <v>1</v>
      </c>
    </row>
    <row r="242" spans="2:11" x14ac:dyDescent="0.35">
      <c r="B242" s="90"/>
      <c r="C242" s="237" t="s">
        <v>225</v>
      </c>
      <c r="D242" s="270">
        <v>195.76840000000001</v>
      </c>
      <c r="E242" s="271">
        <v>232.26692122</v>
      </c>
      <c r="F242" s="271">
        <v>173.81739848000004</v>
      </c>
      <c r="G242" s="53">
        <f t="shared" si="23"/>
        <v>0.74835192875081258</v>
      </c>
    </row>
    <row r="243" spans="2:11" x14ac:dyDescent="0.35">
      <c r="B243" s="240"/>
      <c r="C243" s="241" t="s">
        <v>111</v>
      </c>
      <c r="D243" s="272">
        <v>195.76840000000001</v>
      </c>
      <c r="E243" s="273">
        <v>232.26692122</v>
      </c>
      <c r="F243" s="273">
        <v>173.81739848000004</v>
      </c>
      <c r="G243" s="493">
        <f t="shared" si="23"/>
        <v>0.74835192875081258</v>
      </c>
    </row>
    <row r="244" spans="2:11" ht="15" thickBot="1" x14ac:dyDescent="0.4">
      <c r="B244" s="14"/>
      <c r="C244" s="55" t="s">
        <v>113</v>
      </c>
      <c r="D244" s="272">
        <v>0</v>
      </c>
      <c r="E244" s="273">
        <v>0</v>
      </c>
      <c r="F244" s="273">
        <v>0</v>
      </c>
      <c r="G244" s="48">
        <v>0</v>
      </c>
    </row>
    <row r="245" spans="2:11" x14ac:dyDescent="0.35">
      <c r="B245" s="194" t="s">
        <v>15</v>
      </c>
      <c r="C245" s="228" t="s">
        <v>304</v>
      </c>
      <c r="D245" s="486">
        <v>22.275779999999997</v>
      </c>
      <c r="E245" s="487">
        <v>26.18543755</v>
      </c>
      <c r="F245" s="488">
        <v>19.148880399999996</v>
      </c>
      <c r="G245" s="492">
        <f>F245/E245</f>
        <v>0.73127975667528977</v>
      </c>
    </row>
    <row r="246" spans="2:11" x14ac:dyDescent="0.35">
      <c r="B246" s="231"/>
      <c r="C246" s="232" t="s">
        <v>111</v>
      </c>
      <c r="D246" s="490">
        <v>21.363779999999998</v>
      </c>
      <c r="E246" s="491">
        <v>25.273437550000001</v>
      </c>
      <c r="F246" s="491">
        <v>18.425843679999996</v>
      </c>
      <c r="G246" s="308">
        <f>F246/E246</f>
        <v>0.72905965575703791</v>
      </c>
      <c r="I246" s="3"/>
      <c r="J246" s="3"/>
      <c r="K246" s="3"/>
    </row>
    <row r="247" spans="2:11" x14ac:dyDescent="0.35">
      <c r="B247" s="231"/>
      <c r="C247" s="232" t="s">
        <v>113</v>
      </c>
      <c r="D247" s="490">
        <v>0.91200000000000003</v>
      </c>
      <c r="E247" s="491">
        <v>0.91200000000000003</v>
      </c>
      <c r="F247" s="491">
        <v>0.72303671999999997</v>
      </c>
      <c r="G247" s="308">
        <f>F247/E247</f>
        <v>0.79280342105263146</v>
      </c>
      <c r="I247" s="3"/>
      <c r="J247" s="3"/>
      <c r="K247" s="3"/>
    </row>
    <row r="248" spans="2:11" x14ac:dyDescent="0.35">
      <c r="B248" s="236"/>
      <c r="C248" s="237" t="s">
        <v>137</v>
      </c>
      <c r="D248" s="270">
        <f>SUM(D249:D250)</f>
        <v>14.851759999999999</v>
      </c>
      <c r="E248" s="271">
        <f>SUM(E249:E250)</f>
        <v>18.73805969</v>
      </c>
      <c r="F248" s="271">
        <f>SUM(F249:F250)</f>
        <v>12.402637910000001</v>
      </c>
      <c r="G248" s="310">
        <f>F248/E248</f>
        <v>0.66189552788216144</v>
      </c>
    </row>
    <row r="249" spans="2:11" x14ac:dyDescent="0.35">
      <c r="B249" s="240"/>
      <c r="C249" s="241" t="s">
        <v>111</v>
      </c>
      <c r="D249" s="272">
        <v>14.851759999999999</v>
      </c>
      <c r="E249" s="497">
        <v>18.73805969</v>
      </c>
      <c r="F249" s="497">
        <v>12.402637910000001</v>
      </c>
      <c r="G249" s="498">
        <f>F249/E249</f>
        <v>0.66189552788216144</v>
      </c>
    </row>
    <row r="250" spans="2:11" x14ac:dyDescent="0.35">
      <c r="B250" s="240"/>
      <c r="C250" s="54" t="s">
        <v>113</v>
      </c>
      <c r="D250" s="272">
        <v>0</v>
      </c>
      <c r="E250" s="497">
        <v>0</v>
      </c>
      <c r="F250" s="497">
        <v>0</v>
      </c>
      <c r="G250" s="311">
        <v>0</v>
      </c>
    </row>
    <row r="251" spans="2:11" x14ac:dyDescent="0.35">
      <c r="B251" s="90"/>
      <c r="C251" s="237" t="s">
        <v>225</v>
      </c>
      <c r="D251" s="270">
        <f>SUM(D252:D253)</f>
        <v>7.4240199999999996</v>
      </c>
      <c r="E251" s="271">
        <f>SUM(E252:E253)</f>
        <v>7.4473778599999996</v>
      </c>
      <c r="F251" s="271">
        <f>SUM(F252:F253)</f>
        <v>6.7462424899999984</v>
      </c>
      <c r="G251" s="310">
        <f>F251/E251</f>
        <v>0.90585473395061478</v>
      </c>
    </row>
    <row r="252" spans="2:11" x14ac:dyDescent="0.35">
      <c r="B252" s="240"/>
      <c r="C252" s="241" t="s">
        <v>111</v>
      </c>
      <c r="D252" s="272">
        <v>6.5120199999999997</v>
      </c>
      <c r="E252" s="497">
        <v>6.5353778599999997</v>
      </c>
      <c r="F252" s="497">
        <v>6.0232057699999988</v>
      </c>
      <c r="G252" s="498">
        <f>F252/E252</f>
        <v>0.92163083742490737</v>
      </c>
    </row>
    <row r="253" spans="2:11" ht="15" thickBot="1" x14ac:dyDescent="0.4">
      <c r="B253" s="14"/>
      <c r="C253" s="55" t="s">
        <v>113</v>
      </c>
      <c r="D253" s="500">
        <v>0.91200000000000003</v>
      </c>
      <c r="E253" s="275">
        <v>0.91200000000000003</v>
      </c>
      <c r="F253" s="275">
        <v>0.72303671999999997</v>
      </c>
      <c r="G253" s="498">
        <f>F253/E253</f>
        <v>0.79280342105263146</v>
      </c>
    </row>
    <row r="254" spans="2:11" x14ac:dyDescent="0.35">
      <c r="B254" s="194" t="s">
        <v>30</v>
      </c>
      <c r="C254" s="228" t="s">
        <v>41</v>
      </c>
      <c r="D254" s="486">
        <v>5.0000000000000001E-3</v>
      </c>
      <c r="E254" s="487">
        <v>5.0000000000000001E-3</v>
      </c>
      <c r="F254" s="488">
        <v>0</v>
      </c>
      <c r="G254" s="492">
        <f>F254/E254</f>
        <v>0</v>
      </c>
    </row>
    <row r="255" spans="2:11" x14ac:dyDescent="0.35">
      <c r="B255" s="231"/>
      <c r="C255" s="232" t="s">
        <v>111</v>
      </c>
      <c r="D255" s="490">
        <v>0</v>
      </c>
      <c r="E255" s="491">
        <v>0</v>
      </c>
      <c r="F255" s="491">
        <v>0</v>
      </c>
      <c r="G255" s="502">
        <v>0</v>
      </c>
    </row>
    <row r="256" spans="2:11" x14ac:dyDescent="0.35">
      <c r="B256" s="231"/>
      <c r="C256" s="232" t="s">
        <v>113</v>
      </c>
      <c r="D256" s="490">
        <v>5.0000000000000001E-3</v>
      </c>
      <c r="E256" s="491">
        <v>5.0000000000000001E-3</v>
      </c>
      <c r="F256" s="491">
        <v>0</v>
      </c>
      <c r="G256" s="308">
        <f>F256/E256</f>
        <v>0</v>
      </c>
    </row>
    <row r="257" spans="2:11" x14ac:dyDescent="0.35">
      <c r="B257" s="236"/>
      <c r="C257" s="237" t="s">
        <v>137</v>
      </c>
      <c r="D257" s="270">
        <v>5.0000000000000001E-3</v>
      </c>
      <c r="E257" s="496">
        <v>5.0000000000000001E-3</v>
      </c>
      <c r="F257" s="496">
        <v>0</v>
      </c>
      <c r="G257" s="310">
        <f>F257/E257</f>
        <v>0</v>
      </c>
    </row>
    <row r="258" spans="2:11" x14ac:dyDescent="0.35">
      <c r="B258" s="240"/>
      <c r="C258" s="241" t="s">
        <v>111</v>
      </c>
      <c r="D258" s="272">
        <v>0</v>
      </c>
      <c r="E258" s="497">
        <v>0</v>
      </c>
      <c r="F258" s="497">
        <v>0</v>
      </c>
      <c r="G258" s="311">
        <v>0</v>
      </c>
    </row>
    <row r="259" spans="2:11" x14ac:dyDescent="0.35">
      <c r="B259" s="240"/>
      <c r="C259" s="54" t="s">
        <v>113</v>
      </c>
      <c r="D259" s="272">
        <v>5.0000000000000001E-3</v>
      </c>
      <c r="E259" s="497">
        <v>5.0000000000000001E-3</v>
      </c>
      <c r="F259" s="497">
        <v>0</v>
      </c>
      <c r="G259" s="498">
        <f>F259/E259</f>
        <v>0</v>
      </c>
    </row>
    <row r="260" spans="2:11" x14ac:dyDescent="0.35">
      <c r="B260" s="90"/>
      <c r="C260" s="237" t="s">
        <v>225</v>
      </c>
      <c r="D260" s="270">
        <v>0</v>
      </c>
      <c r="E260" s="496">
        <v>0</v>
      </c>
      <c r="F260" s="496">
        <v>0</v>
      </c>
      <c r="G260" s="499">
        <v>0</v>
      </c>
    </row>
    <row r="261" spans="2:11" x14ac:dyDescent="0.35">
      <c r="B261" s="240"/>
      <c r="C261" s="241" t="s">
        <v>111</v>
      </c>
      <c r="D261" s="272">
        <v>0</v>
      </c>
      <c r="E261" s="497">
        <v>0</v>
      </c>
      <c r="F261" s="497">
        <v>0</v>
      </c>
      <c r="G261" s="311">
        <v>0</v>
      </c>
    </row>
    <row r="262" spans="2:11" ht="15" thickBot="1" x14ac:dyDescent="0.4">
      <c r="B262" s="14"/>
      <c r="C262" s="55" t="s">
        <v>113</v>
      </c>
      <c r="D262" s="500">
        <v>0</v>
      </c>
      <c r="E262" s="275">
        <v>0</v>
      </c>
      <c r="F262" s="275">
        <v>0</v>
      </c>
      <c r="G262" s="501">
        <v>0</v>
      </c>
    </row>
    <row r="263" spans="2:11" x14ac:dyDescent="0.35">
      <c r="B263" s="194" t="s">
        <v>73</v>
      </c>
      <c r="C263" s="228" t="s">
        <v>242</v>
      </c>
      <c r="D263" s="486">
        <v>36.991869999999999</v>
      </c>
      <c r="E263" s="487">
        <v>36.983817989999999</v>
      </c>
      <c r="F263" s="488">
        <v>28.65320904</v>
      </c>
      <c r="G263" s="492">
        <f t="shared" ref="G263:G270" si="24">F263/E263</f>
        <v>0.77474989325730248</v>
      </c>
    </row>
    <row r="264" spans="2:11" x14ac:dyDescent="0.35">
      <c r="B264" s="231"/>
      <c r="C264" s="232" t="s">
        <v>111</v>
      </c>
      <c r="D264" s="490">
        <v>34.849179999999997</v>
      </c>
      <c r="E264" s="491">
        <v>34.630429289999995</v>
      </c>
      <c r="F264" s="491">
        <v>26.406338340000001</v>
      </c>
      <c r="G264" s="235">
        <f t="shared" si="24"/>
        <v>0.76251836553539887</v>
      </c>
      <c r="I264" s="791"/>
      <c r="J264" s="791"/>
      <c r="K264" s="791"/>
    </row>
    <row r="265" spans="2:11" x14ac:dyDescent="0.35">
      <c r="B265" s="231"/>
      <c r="C265" s="232" t="s">
        <v>113</v>
      </c>
      <c r="D265" s="490">
        <v>2.14269</v>
      </c>
      <c r="E265" s="491">
        <v>2.3533887</v>
      </c>
      <c r="F265" s="491">
        <v>2.2468707000000001</v>
      </c>
      <c r="G265" s="235">
        <f t="shared" si="24"/>
        <v>0.95473845863201434</v>
      </c>
      <c r="I265" s="495"/>
      <c r="J265" s="495"/>
      <c r="K265" s="495"/>
    </row>
    <row r="266" spans="2:11" x14ac:dyDescent="0.35">
      <c r="B266" s="236"/>
      <c r="C266" s="237" t="s">
        <v>137</v>
      </c>
      <c r="D266" s="270">
        <v>35.967400000000005</v>
      </c>
      <c r="E266" s="496">
        <v>35.851119239999996</v>
      </c>
      <c r="F266" s="496">
        <v>28.15702435</v>
      </c>
      <c r="G266" s="310">
        <f t="shared" si="24"/>
        <v>0.78538759589364504</v>
      </c>
      <c r="I266" s="494"/>
      <c r="J266" s="1"/>
      <c r="K266" s="1"/>
    </row>
    <row r="267" spans="2:11" x14ac:dyDescent="0.35">
      <c r="B267" s="240"/>
      <c r="C267" s="241" t="s">
        <v>111</v>
      </c>
      <c r="D267" s="272">
        <v>33.844709999999999</v>
      </c>
      <c r="E267" s="648">
        <v>33.517730539999995</v>
      </c>
      <c r="F267" s="273">
        <v>25.910153650000002</v>
      </c>
      <c r="G267" s="498">
        <f t="shared" si="24"/>
        <v>0.77302828182471583</v>
      </c>
      <c r="I267" s="495"/>
    </row>
    <row r="268" spans="2:11" x14ac:dyDescent="0.35">
      <c r="B268" s="240"/>
      <c r="C268" s="54" t="s">
        <v>113</v>
      </c>
      <c r="D268" s="272">
        <v>2.12269</v>
      </c>
      <c r="E268" s="273">
        <v>2.3333887</v>
      </c>
      <c r="F268" s="273">
        <v>2.2468707000000001</v>
      </c>
      <c r="G268" s="498">
        <f t="shared" si="24"/>
        <v>0.96292173695707028</v>
      </c>
      <c r="I268" s="495"/>
    </row>
    <row r="269" spans="2:11" x14ac:dyDescent="0.35">
      <c r="B269" s="90"/>
      <c r="C269" s="237" t="s">
        <v>225</v>
      </c>
      <c r="D269" s="270">
        <v>1.02447</v>
      </c>
      <c r="E269" s="496">
        <v>1.1326987500000001</v>
      </c>
      <c r="F269" s="496">
        <v>0.49618469000000004</v>
      </c>
      <c r="G269" s="310">
        <f t="shared" si="24"/>
        <v>0.43805529934592052</v>
      </c>
    </row>
    <row r="270" spans="2:11" x14ac:dyDescent="0.35">
      <c r="B270" s="240"/>
      <c r="C270" s="241" t="s">
        <v>111</v>
      </c>
      <c r="D270" s="272">
        <v>1.00447</v>
      </c>
      <c r="E270" s="648">
        <v>1.1126987500000001</v>
      </c>
      <c r="F270" s="273">
        <v>0.49618469000000004</v>
      </c>
      <c r="G270" s="498">
        <f t="shared" si="24"/>
        <v>0.44592904413705869</v>
      </c>
    </row>
    <row r="271" spans="2:11" ht="15" thickBot="1" x14ac:dyDescent="0.4">
      <c r="B271" s="14"/>
      <c r="C271" s="55" t="s">
        <v>113</v>
      </c>
      <c r="D271" s="272">
        <v>0.02</v>
      </c>
      <c r="E271" s="497">
        <v>0.02</v>
      </c>
      <c r="F271" s="497">
        <v>0</v>
      </c>
      <c r="G271" s="311">
        <v>0</v>
      </c>
    </row>
    <row r="272" spans="2:11" x14ac:dyDescent="0.35">
      <c r="B272" s="194" t="s">
        <v>74</v>
      </c>
      <c r="C272" s="228" t="s">
        <v>42</v>
      </c>
      <c r="D272" s="486">
        <v>20.929030000000001</v>
      </c>
      <c r="E272" s="487">
        <v>22.097404130000001</v>
      </c>
      <c r="F272" s="488">
        <v>5.6437734399999995</v>
      </c>
      <c r="G272" s="492">
        <f>F272/E272</f>
        <v>0.25540436364368557</v>
      </c>
    </row>
    <row r="273" spans="2:7" x14ac:dyDescent="0.35">
      <c r="B273" s="231"/>
      <c r="C273" s="232" t="s">
        <v>111</v>
      </c>
      <c r="D273" s="490">
        <v>0</v>
      </c>
      <c r="E273" s="491">
        <v>0</v>
      </c>
      <c r="F273" s="491">
        <v>0</v>
      </c>
      <c r="G273" s="502">
        <v>0</v>
      </c>
    </row>
    <row r="274" spans="2:7" x14ac:dyDescent="0.35">
      <c r="B274" s="231"/>
      <c r="C274" s="232" t="s">
        <v>113</v>
      </c>
      <c r="D274" s="490">
        <v>20.929030000000001</v>
      </c>
      <c r="E274" s="491">
        <v>22.097404130000001</v>
      </c>
      <c r="F274" s="491">
        <v>5.6437734399999995</v>
      </c>
      <c r="G274" s="235">
        <f>F274/E274</f>
        <v>0.25540436364368557</v>
      </c>
    </row>
    <row r="275" spans="2:7" x14ac:dyDescent="0.35">
      <c r="B275" s="236"/>
      <c r="C275" s="237" t="s">
        <v>137</v>
      </c>
      <c r="D275" s="270">
        <v>20.929030000000001</v>
      </c>
      <c r="E275" s="496">
        <v>22.097404130000001</v>
      </c>
      <c r="F275" s="496">
        <v>5.6437734399999995</v>
      </c>
      <c r="G275" s="310">
        <f>F275/E275</f>
        <v>0.25540436364368557</v>
      </c>
    </row>
    <row r="276" spans="2:7" x14ac:dyDescent="0.35">
      <c r="B276" s="240"/>
      <c r="C276" s="241" t="s">
        <v>111</v>
      </c>
      <c r="D276" s="272">
        <v>0</v>
      </c>
      <c r="E276" s="497">
        <v>0</v>
      </c>
      <c r="F276" s="497">
        <v>0</v>
      </c>
      <c r="G276" s="311">
        <v>0</v>
      </c>
    </row>
    <row r="277" spans="2:7" x14ac:dyDescent="0.35">
      <c r="B277" s="240"/>
      <c r="C277" s="54" t="s">
        <v>113</v>
      </c>
      <c r="D277" s="272">
        <v>20.929030000000001</v>
      </c>
      <c r="E277" s="273">
        <v>22.097404130000001</v>
      </c>
      <c r="F277" s="273">
        <v>5.6437734399999995</v>
      </c>
      <c r="G277" s="498">
        <f>F277/E277</f>
        <v>0.25540436364368557</v>
      </c>
    </row>
    <row r="278" spans="2:7" x14ac:dyDescent="0.35">
      <c r="B278" s="90"/>
      <c r="C278" s="237" t="s">
        <v>225</v>
      </c>
      <c r="D278" s="270">
        <v>0</v>
      </c>
      <c r="E278" s="496">
        <v>0</v>
      </c>
      <c r="F278" s="496">
        <v>0</v>
      </c>
      <c r="G278" s="499">
        <v>0</v>
      </c>
    </row>
    <row r="279" spans="2:7" x14ac:dyDescent="0.35">
      <c r="B279" s="240"/>
      <c r="C279" s="241" t="s">
        <v>111</v>
      </c>
      <c r="D279" s="272">
        <v>0</v>
      </c>
      <c r="E279" s="497">
        <v>0</v>
      </c>
      <c r="F279" s="497">
        <v>0</v>
      </c>
      <c r="G279" s="311">
        <v>0</v>
      </c>
    </row>
    <row r="280" spans="2:7" ht="15" thickBot="1" x14ac:dyDescent="0.4">
      <c r="B280" s="14"/>
      <c r="C280" s="55" t="s">
        <v>113</v>
      </c>
      <c r="D280" s="272">
        <v>0</v>
      </c>
      <c r="E280" s="497">
        <v>0</v>
      </c>
      <c r="F280" s="497">
        <v>0</v>
      </c>
      <c r="G280" s="311">
        <v>0</v>
      </c>
    </row>
    <row r="281" spans="2:7" x14ac:dyDescent="0.35">
      <c r="B281" s="194" t="s">
        <v>31</v>
      </c>
      <c r="C281" s="228" t="s">
        <v>243</v>
      </c>
      <c r="D281" s="486">
        <v>55.647239999999996</v>
      </c>
      <c r="E281" s="487">
        <v>89.131482099999999</v>
      </c>
      <c r="F281" s="488">
        <v>97.263400619999999</v>
      </c>
      <c r="G281" s="492">
        <f>F281/E281</f>
        <v>1.0912350869570024</v>
      </c>
    </row>
    <row r="282" spans="2:7" x14ac:dyDescent="0.35">
      <c r="B282" s="231"/>
      <c r="C282" s="232" t="s">
        <v>111</v>
      </c>
      <c r="D282" s="490">
        <v>0</v>
      </c>
      <c r="E282" s="491">
        <v>0</v>
      </c>
      <c r="F282" s="491">
        <v>0</v>
      </c>
      <c r="G282" s="502">
        <v>0</v>
      </c>
    </row>
    <row r="283" spans="2:7" x14ac:dyDescent="0.35">
      <c r="B283" s="231"/>
      <c r="C283" s="232" t="s">
        <v>113</v>
      </c>
      <c r="D283" s="490">
        <v>55.647239999999996</v>
      </c>
      <c r="E283" s="491">
        <v>89.131482099999999</v>
      </c>
      <c r="F283" s="491">
        <v>97.263400619999999</v>
      </c>
      <c r="G283" s="235">
        <f>F283/E283</f>
        <v>1.0912350869570024</v>
      </c>
    </row>
    <row r="284" spans="2:7" x14ac:dyDescent="0.35">
      <c r="B284" s="236"/>
      <c r="C284" s="237" t="s">
        <v>137</v>
      </c>
      <c r="D284" s="270">
        <v>0</v>
      </c>
      <c r="E284" s="496">
        <v>0</v>
      </c>
      <c r="F284" s="496">
        <v>0</v>
      </c>
      <c r="G284" s="499">
        <v>0</v>
      </c>
    </row>
    <row r="285" spans="2:7" x14ac:dyDescent="0.35">
      <c r="B285" s="240"/>
      <c r="C285" s="241" t="s">
        <v>111</v>
      </c>
      <c r="D285" s="272">
        <v>0</v>
      </c>
      <c r="E285" s="497">
        <v>0</v>
      </c>
      <c r="F285" s="497">
        <v>0</v>
      </c>
      <c r="G285" s="311">
        <v>0</v>
      </c>
    </row>
    <row r="286" spans="2:7" x14ac:dyDescent="0.35">
      <c r="B286" s="240"/>
      <c r="C286" s="54" t="s">
        <v>113</v>
      </c>
      <c r="D286" s="272">
        <v>0</v>
      </c>
      <c r="E286" s="497">
        <v>0</v>
      </c>
      <c r="F286" s="497">
        <v>0</v>
      </c>
      <c r="G286" s="311">
        <v>0</v>
      </c>
    </row>
    <row r="287" spans="2:7" x14ac:dyDescent="0.35">
      <c r="B287" s="90"/>
      <c r="C287" s="237" t="s">
        <v>225</v>
      </c>
      <c r="D287" s="270">
        <v>55.647239999999996</v>
      </c>
      <c r="E287" s="496">
        <v>89.131482099999999</v>
      </c>
      <c r="F287" s="496">
        <v>97.263400619999999</v>
      </c>
      <c r="G287" s="310">
        <f>F287/E287</f>
        <v>1.0912350869570024</v>
      </c>
    </row>
    <row r="288" spans="2:7" x14ac:dyDescent="0.35">
      <c r="B288" s="240"/>
      <c r="C288" s="241" t="s">
        <v>111</v>
      </c>
      <c r="D288" s="272">
        <v>0</v>
      </c>
      <c r="E288" s="497">
        <v>0</v>
      </c>
      <c r="F288" s="497">
        <v>0</v>
      </c>
      <c r="G288" s="311">
        <v>0</v>
      </c>
    </row>
    <row r="289" spans="2:12" ht="15" thickBot="1" x14ac:dyDescent="0.4">
      <c r="B289" s="14"/>
      <c r="C289" s="55" t="s">
        <v>113</v>
      </c>
      <c r="D289" s="274">
        <v>55.647239999999996</v>
      </c>
      <c r="E289" s="275">
        <v>89.131482099999999</v>
      </c>
      <c r="F289" s="275">
        <v>97.263400619999999</v>
      </c>
      <c r="G289" s="498">
        <f t="shared" ref="G289:G296" si="25">F289/E289</f>
        <v>1.0912350869570024</v>
      </c>
    </row>
    <row r="290" spans="2:12" x14ac:dyDescent="0.35">
      <c r="B290" s="194" t="s">
        <v>75</v>
      </c>
      <c r="C290" s="228" t="s">
        <v>44</v>
      </c>
      <c r="D290" s="486">
        <v>5358.2023599999993</v>
      </c>
      <c r="E290" s="487">
        <v>7080.6217689399991</v>
      </c>
      <c r="F290" s="488">
        <v>3180.5543729200008</v>
      </c>
      <c r="G290" s="492">
        <f t="shared" si="25"/>
        <v>0.44919139543251496</v>
      </c>
      <c r="I290" s="773"/>
      <c r="J290" s="773"/>
      <c r="K290" s="773"/>
    </row>
    <row r="291" spans="2:12" x14ac:dyDescent="0.35">
      <c r="B291" s="231"/>
      <c r="C291" s="232" t="s">
        <v>111</v>
      </c>
      <c r="D291" s="490">
        <v>4874.7151000000003</v>
      </c>
      <c r="E291" s="491">
        <v>6851.6088922200006</v>
      </c>
      <c r="F291" s="491">
        <v>3038.8361890800002</v>
      </c>
      <c r="G291" s="235">
        <f t="shared" si="25"/>
        <v>0.44352154900881713</v>
      </c>
      <c r="I291" s="11"/>
      <c r="J291" s="11"/>
      <c r="K291" s="11"/>
      <c r="L291" s="11"/>
    </row>
    <row r="292" spans="2:12" x14ac:dyDescent="0.35">
      <c r="B292" s="231"/>
      <c r="C292" s="232" t="s">
        <v>113</v>
      </c>
      <c r="D292" s="490">
        <v>483.48725999999999</v>
      </c>
      <c r="E292" s="491">
        <v>229.01287672000004</v>
      </c>
      <c r="F292" s="491">
        <v>141.71818383999999</v>
      </c>
      <c r="G292" s="235">
        <f t="shared" si="25"/>
        <v>0.61882190150063088</v>
      </c>
    </row>
    <row r="293" spans="2:12" x14ac:dyDescent="0.35">
      <c r="B293" s="236"/>
      <c r="C293" s="237" t="s">
        <v>137</v>
      </c>
      <c r="D293" s="270">
        <f>SUM(D294:D295)</f>
        <v>5350.0224800000005</v>
      </c>
      <c r="E293" s="496">
        <f t="shared" ref="E293:F293" si="26">SUM(E294:E295)</f>
        <v>7072.4418889400004</v>
      </c>
      <c r="F293" s="496">
        <f t="shared" si="26"/>
        <v>3176.5516620400003</v>
      </c>
      <c r="G293" s="310">
        <f t="shared" si="25"/>
        <v>0.44914496462778203</v>
      </c>
    </row>
    <row r="294" spans="2:12" x14ac:dyDescent="0.35">
      <c r="B294" s="240"/>
      <c r="C294" s="241" t="s">
        <v>111</v>
      </c>
      <c r="D294" s="272">
        <v>4874.7151000000003</v>
      </c>
      <c r="E294" s="273">
        <v>6851.6088922200006</v>
      </c>
      <c r="F294" s="273">
        <v>3038.8361890800002</v>
      </c>
      <c r="G294" s="498">
        <f t="shared" si="25"/>
        <v>0.44352154900881713</v>
      </c>
    </row>
    <row r="295" spans="2:12" x14ac:dyDescent="0.35">
      <c r="B295" s="240"/>
      <c r="C295" s="54" t="s">
        <v>113</v>
      </c>
      <c r="D295" s="272">
        <v>475.30737999999997</v>
      </c>
      <c r="E295" s="273">
        <v>220.83299672000004</v>
      </c>
      <c r="F295" s="273">
        <v>137.71547296</v>
      </c>
      <c r="G295" s="498">
        <f t="shared" si="25"/>
        <v>0.6236181866182483</v>
      </c>
      <c r="I295" s="1"/>
    </row>
    <row r="296" spans="2:12" x14ac:dyDescent="0.35">
      <c r="B296" s="90"/>
      <c r="C296" s="237" t="s">
        <v>225</v>
      </c>
      <c r="D296" s="270">
        <f>SUM(D297:D298)</f>
        <v>8.1798800000000007</v>
      </c>
      <c r="E296" s="496">
        <f>SUM(E297:E298)</f>
        <v>8.1798800000000007</v>
      </c>
      <c r="F296" s="496">
        <f>SUM(F297:F298)</f>
        <v>4.0027108799999995</v>
      </c>
      <c r="G296" s="310">
        <f t="shared" si="25"/>
        <v>0.48933613696044431</v>
      </c>
    </row>
    <row r="297" spans="2:12" x14ac:dyDescent="0.35">
      <c r="B297" s="240"/>
      <c r="C297" s="241" t="s">
        <v>111</v>
      </c>
      <c r="D297" s="272">
        <v>0</v>
      </c>
      <c r="E297" s="497">
        <v>0</v>
      </c>
      <c r="F297" s="497">
        <v>0</v>
      </c>
      <c r="G297" s="311">
        <v>0</v>
      </c>
    </row>
    <row r="298" spans="2:12" ht="15" thickBot="1" x14ac:dyDescent="0.4">
      <c r="B298" s="14"/>
      <c r="C298" s="55" t="s">
        <v>113</v>
      </c>
      <c r="D298" s="274">
        <v>8.1798800000000007</v>
      </c>
      <c r="E298" s="275">
        <v>8.1798800000000007</v>
      </c>
      <c r="F298" s="275">
        <v>4.0027108799999995</v>
      </c>
      <c r="G298" s="498">
        <f>F298/E298</f>
        <v>0.48933613696044431</v>
      </c>
    </row>
    <row r="299" spans="2:12" x14ac:dyDescent="0.35">
      <c r="B299" s="194" t="s">
        <v>33</v>
      </c>
      <c r="C299" s="228" t="s">
        <v>76</v>
      </c>
      <c r="D299" s="486">
        <v>49.688209049999998</v>
      </c>
      <c r="E299" s="487">
        <v>57.369507990000002</v>
      </c>
      <c r="F299" s="488">
        <v>41.023910620000002</v>
      </c>
      <c r="G299" s="492">
        <f>F299/E299</f>
        <v>0.71508214132062664</v>
      </c>
    </row>
    <row r="300" spans="2:12" x14ac:dyDescent="0.35">
      <c r="B300" s="231"/>
      <c r="C300" s="232" t="s">
        <v>111</v>
      </c>
      <c r="D300" s="490">
        <v>0</v>
      </c>
      <c r="E300" s="491">
        <v>0</v>
      </c>
      <c r="F300" s="491">
        <v>0</v>
      </c>
      <c r="G300" s="502">
        <v>0</v>
      </c>
      <c r="I300" s="1"/>
      <c r="J300" s="1"/>
      <c r="K300" s="1"/>
    </row>
    <row r="301" spans="2:12" x14ac:dyDescent="0.35">
      <c r="B301" s="231"/>
      <c r="C301" s="232" t="s">
        <v>113</v>
      </c>
      <c r="D301" s="490">
        <v>49.688209049999998</v>
      </c>
      <c r="E301" s="491">
        <v>57.369507990000002</v>
      </c>
      <c r="F301" s="491">
        <v>41.023910620000002</v>
      </c>
      <c r="G301" s="235">
        <f>F301/E301</f>
        <v>0.71508214132062664</v>
      </c>
    </row>
    <row r="302" spans="2:12" x14ac:dyDescent="0.35">
      <c r="B302" s="236"/>
      <c r="C302" s="237" t="s">
        <v>137</v>
      </c>
      <c r="D302" s="270">
        <v>42.990480000000005</v>
      </c>
      <c r="E302" s="496">
        <v>50.671778939999996</v>
      </c>
      <c r="F302" s="496">
        <v>34.326181569999996</v>
      </c>
      <c r="G302" s="310">
        <f>F302/E302</f>
        <v>0.67742207374730856</v>
      </c>
    </row>
    <row r="303" spans="2:12" x14ac:dyDescent="0.35">
      <c r="B303" s="240"/>
      <c r="C303" s="241" t="s">
        <v>111</v>
      </c>
      <c r="D303" s="272">
        <v>0</v>
      </c>
      <c r="E303" s="497">
        <v>0</v>
      </c>
      <c r="F303" s="497">
        <v>0</v>
      </c>
      <c r="G303" s="311">
        <v>0</v>
      </c>
    </row>
    <row r="304" spans="2:12" x14ac:dyDescent="0.35">
      <c r="B304" s="240"/>
      <c r="C304" s="54" t="s">
        <v>113</v>
      </c>
      <c r="D304" s="272">
        <v>42.990480000000005</v>
      </c>
      <c r="E304" s="273">
        <v>50.671778939999996</v>
      </c>
      <c r="F304" s="273">
        <v>34.326181569999996</v>
      </c>
      <c r="G304" s="498">
        <f>F304/E304</f>
        <v>0.67742207374730856</v>
      </c>
    </row>
    <row r="305" spans="2:11" x14ac:dyDescent="0.35">
      <c r="B305" s="90"/>
      <c r="C305" s="237" t="s">
        <v>225</v>
      </c>
      <c r="D305" s="270">
        <v>6.6977290499999995</v>
      </c>
      <c r="E305" s="496">
        <v>6.6977290499999995</v>
      </c>
      <c r="F305" s="496">
        <v>6.6977290499999995</v>
      </c>
      <c r="G305" s="310">
        <f>F305/E305</f>
        <v>1</v>
      </c>
    </row>
    <row r="306" spans="2:11" x14ac:dyDescent="0.35">
      <c r="B306" s="240"/>
      <c r="C306" s="241" t="s">
        <v>111</v>
      </c>
      <c r="D306" s="272">
        <v>0</v>
      </c>
      <c r="E306" s="497">
        <v>0</v>
      </c>
      <c r="F306" s="497">
        <v>0</v>
      </c>
      <c r="G306" s="311">
        <v>0</v>
      </c>
    </row>
    <row r="307" spans="2:11" ht="15" thickBot="1" x14ac:dyDescent="0.4">
      <c r="B307" s="14"/>
      <c r="C307" s="55" t="s">
        <v>113</v>
      </c>
      <c r="D307" s="274">
        <v>6.6977290499999995</v>
      </c>
      <c r="E307" s="275">
        <v>6.6977290499999995</v>
      </c>
      <c r="F307" s="275">
        <v>6.6977290499999995</v>
      </c>
      <c r="G307" s="498">
        <f>F307/E307</f>
        <v>1</v>
      </c>
    </row>
    <row r="308" spans="2:11" x14ac:dyDescent="0.35">
      <c r="B308" s="194" t="s">
        <v>32</v>
      </c>
      <c r="C308" s="228" t="s">
        <v>244</v>
      </c>
      <c r="D308" s="486">
        <v>626.96238151600005</v>
      </c>
      <c r="E308" s="487">
        <v>635.76032689600004</v>
      </c>
      <c r="F308" s="488">
        <v>458.52447449599998</v>
      </c>
      <c r="G308" s="492">
        <f>F308/E308</f>
        <v>0.72122222022672244</v>
      </c>
    </row>
    <row r="309" spans="2:11" x14ac:dyDescent="0.35">
      <c r="B309" s="231"/>
      <c r="C309" s="232" t="s">
        <v>111</v>
      </c>
      <c r="D309" s="490">
        <v>0</v>
      </c>
      <c r="E309" s="491">
        <v>0</v>
      </c>
      <c r="F309" s="491">
        <v>0</v>
      </c>
      <c r="G309" s="502">
        <v>0</v>
      </c>
      <c r="I309" s="1"/>
      <c r="J309" s="1"/>
      <c r="K309" s="1"/>
    </row>
    <row r="310" spans="2:11" x14ac:dyDescent="0.35">
      <c r="B310" s="231"/>
      <c r="C310" s="232" t="s">
        <v>113</v>
      </c>
      <c r="D310" s="490">
        <v>626.96238151600005</v>
      </c>
      <c r="E310" s="491">
        <v>635.76032689600004</v>
      </c>
      <c r="F310" s="491">
        <v>458.52447449599998</v>
      </c>
      <c r="G310" s="235">
        <f>F310/E310</f>
        <v>0.72122222022672244</v>
      </c>
    </row>
    <row r="311" spans="2:11" x14ac:dyDescent="0.35">
      <c r="B311" s="236"/>
      <c r="C311" s="237" t="s">
        <v>137</v>
      </c>
      <c r="D311" s="270">
        <v>603.21948999999995</v>
      </c>
      <c r="E311" s="496">
        <v>612.48802161000003</v>
      </c>
      <c r="F311" s="496">
        <v>435.56853485000005</v>
      </c>
      <c r="G311" s="310">
        <f>F311/E311</f>
        <v>0.71114620936594752</v>
      </c>
    </row>
    <row r="312" spans="2:11" x14ac:dyDescent="0.35">
      <c r="B312" s="240"/>
      <c r="C312" s="241" t="s">
        <v>111</v>
      </c>
      <c r="D312" s="272">
        <v>0</v>
      </c>
      <c r="E312" s="497">
        <v>0</v>
      </c>
      <c r="F312" s="497">
        <v>0</v>
      </c>
      <c r="G312" s="311">
        <v>0</v>
      </c>
    </row>
    <row r="313" spans="2:11" x14ac:dyDescent="0.35">
      <c r="B313" s="240"/>
      <c r="C313" s="54" t="s">
        <v>113</v>
      </c>
      <c r="D313" s="272">
        <v>603.21948999999995</v>
      </c>
      <c r="E313" s="273">
        <v>612.48802161000003</v>
      </c>
      <c r="F313" s="273">
        <v>435.56853485000005</v>
      </c>
      <c r="G313" s="498">
        <f>F313/E313</f>
        <v>0.71114620936594752</v>
      </c>
    </row>
    <row r="314" spans="2:11" x14ac:dyDescent="0.35">
      <c r="B314" s="90"/>
      <c r="C314" s="237" t="s">
        <v>225</v>
      </c>
      <c r="D314" s="270">
        <v>23.742891516</v>
      </c>
      <c r="E314" s="496">
        <v>23.272305285999998</v>
      </c>
      <c r="F314" s="496">
        <v>22.955939645999997</v>
      </c>
      <c r="G314" s="310">
        <f>F314/E314</f>
        <v>0.98640591741505224</v>
      </c>
    </row>
    <row r="315" spans="2:11" x14ac:dyDescent="0.35">
      <c r="B315" s="240"/>
      <c r="C315" s="241" t="s">
        <v>111</v>
      </c>
      <c r="D315" s="272">
        <v>0</v>
      </c>
      <c r="E315" s="497">
        <v>0</v>
      </c>
      <c r="F315" s="497">
        <v>0</v>
      </c>
      <c r="G315" s="311">
        <v>0</v>
      </c>
    </row>
    <row r="316" spans="2:11" ht="15" thickBot="1" x14ac:dyDescent="0.4">
      <c r="B316" s="14"/>
      <c r="C316" s="55" t="s">
        <v>113</v>
      </c>
      <c r="D316" s="649">
        <v>23.742891516</v>
      </c>
      <c r="E316" s="650">
        <v>23.272305285999998</v>
      </c>
      <c r="F316" s="650">
        <v>22.955939645999997</v>
      </c>
      <c r="G316" s="498">
        <f>F316/E316</f>
        <v>0.98640591741505224</v>
      </c>
    </row>
    <row r="317" spans="2:11" x14ac:dyDescent="0.35">
      <c r="B317" s="194" t="s">
        <v>34</v>
      </c>
      <c r="C317" s="228" t="s">
        <v>45</v>
      </c>
      <c r="D317" s="486">
        <v>11.1938</v>
      </c>
      <c r="E317" s="487">
        <v>11.1938</v>
      </c>
      <c r="F317" s="488">
        <v>1.7905760500000001</v>
      </c>
      <c r="G317" s="492">
        <f>F317/E317</f>
        <v>0.15996141167431974</v>
      </c>
    </row>
    <row r="318" spans="2:11" x14ac:dyDescent="0.35">
      <c r="B318" s="231"/>
      <c r="C318" s="232" t="s">
        <v>111</v>
      </c>
      <c r="D318" s="490">
        <v>0</v>
      </c>
      <c r="E318" s="491">
        <v>0</v>
      </c>
      <c r="F318" s="491">
        <v>0</v>
      </c>
      <c r="G318" s="502">
        <v>0</v>
      </c>
    </row>
    <row r="319" spans="2:11" x14ac:dyDescent="0.35">
      <c r="B319" s="231"/>
      <c r="C319" s="232" t="s">
        <v>113</v>
      </c>
      <c r="D319" s="490">
        <v>11.1938</v>
      </c>
      <c r="E319" s="491">
        <v>11.1938</v>
      </c>
      <c r="F319" s="491">
        <v>1.7905760500000001</v>
      </c>
      <c r="G319" s="235">
        <f>F319/E319</f>
        <v>0.15996141167431974</v>
      </c>
    </row>
    <row r="320" spans="2:11" x14ac:dyDescent="0.35">
      <c r="B320" s="236"/>
      <c r="C320" s="237" t="s">
        <v>137</v>
      </c>
      <c r="D320" s="270">
        <v>0.86599999999999999</v>
      </c>
      <c r="E320" s="496">
        <v>0.86599999999999999</v>
      </c>
      <c r="F320" s="496">
        <v>0.81779024999999994</v>
      </c>
      <c r="G320" s="310">
        <f>F320/E320</f>
        <v>0.94433054272517314</v>
      </c>
    </row>
    <row r="321" spans="2:9" x14ac:dyDescent="0.35">
      <c r="B321" s="240"/>
      <c r="C321" s="241" t="s">
        <v>111</v>
      </c>
      <c r="D321" s="272">
        <v>0</v>
      </c>
      <c r="E321" s="497">
        <v>0</v>
      </c>
      <c r="F321" s="497">
        <v>0</v>
      </c>
      <c r="G321" s="311">
        <v>0</v>
      </c>
    </row>
    <row r="322" spans="2:9" x14ac:dyDescent="0.35">
      <c r="B322" s="240"/>
      <c r="C322" s="54" t="s">
        <v>113</v>
      </c>
      <c r="D322" s="272">
        <v>0.86599999999999999</v>
      </c>
      <c r="E322" s="273">
        <v>0.86599999999999999</v>
      </c>
      <c r="F322" s="273">
        <v>0.81779024999999994</v>
      </c>
      <c r="G322" s="498">
        <f>F322/E322</f>
        <v>0.94433054272517314</v>
      </c>
    </row>
    <row r="323" spans="2:9" x14ac:dyDescent="0.35">
      <c r="B323" s="90"/>
      <c r="C323" s="237" t="s">
        <v>225</v>
      </c>
      <c r="D323" s="270">
        <v>10.327799999999998</v>
      </c>
      <c r="E323" s="496">
        <v>10.327799999999998</v>
      </c>
      <c r="F323" s="496">
        <v>0.97278580000000003</v>
      </c>
      <c r="G323" s="310">
        <f>F323/E323</f>
        <v>9.4190999051104812E-2</v>
      </c>
    </row>
    <row r="324" spans="2:9" x14ac:dyDescent="0.35">
      <c r="B324" s="240"/>
      <c r="C324" s="241" t="s">
        <v>111</v>
      </c>
      <c r="D324" s="272">
        <v>0</v>
      </c>
      <c r="E324" s="497">
        <v>0</v>
      </c>
      <c r="F324" s="497">
        <v>0</v>
      </c>
      <c r="G324" s="311">
        <v>0</v>
      </c>
    </row>
    <row r="325" spans="2:9" ht="15" thickBot="1" x14ac:dyDescent="0.4">
      <c r="B325" s="14"/>
      <c r="C325" s="55" t="s">
        <v>113</v>
      </c>
      <c r="D325" s="274">
        <v>10.327799999999998</v>
      </c>
      <c r="E325" s="275">
        <v>10.327799999999998</v>
      </c>
      <c r="F325" s="275">
        <v>0.97278580000000003</v>
      </c>
      <c r="G325" s="498">
        <f>F325/E325</f>
        <v>9.4190999051104812E-2</v>
      </c>
    </row>
    <row r="326" spans="2:9" x14ac:dyDescent="0.35">
      <c r="B326" s="194" t="s">
        <v>80</v>
      </c>
      <c r="C326" s="228" t="s">
        <v>245</v>
      </c>
      <c r="D326" s="486">
        <v>18.760379999999998</v>
      </c>
      <c r="E326" s="487">
        <v>22.09832531</v>
      </c>
      <c r="F326" s="488">
        <v>19.281738539999999</v>
      </c>
      <c r="G326" s="492">
        <f>F326/E326</f>
        <v>0.87254297642521217</v>
      </c>
    </row>
    <row r="327" spans="2:9" x14ac:dyDescent="0.35">
      <c r="B327" s="231"/>
      <c r="C327" s="232" t="s">
        <v>111</v>
      </c>
      <c r="D327" s="490">
        <v>18.760379999999998</v>
      </c>
      <c r="E327" s="491">
        <v>22.09832531</v>
      </c>
      <c r="F327" s="491">
        <v>19.281738539999999</v>
      </c>
      <c r="G327" s="235">
        <f>F327/E327</f>
        <v>0.87254297642521217</v>
      </c>
      <c r="I327" s="1"/>
    </row>
    <row r="328" spans="2:9" x14ac:dyDescent="0.35">
      <c r="B328" s="231"/>
      <c r="C328" s="232" t="s">
        <v>113</v>
      </c>
      <c r="D328" s="490">
        <v>0</v>
      </c>
      <c r="E328" s="491">
        <v>0</v>
      </c>
      <c r="F328" s="491">
        <v>0</v>
      </c>
      <c r="G328" s="502">
        <v>0</v>
      </c>
    </row>
    <row r="329" spans="2:9" x14ac:dyDescent="0.35">
      <c r="B329" s="236"/>
      <c r="C329" s="237" t="s">
        <v>137</v>
      </c>
      <c r="D329" s="270">
        <v>1.58263</v>
      </c>
      <c r="E329" s="496">
        <v>1.58263</v>
      </c>
      <c r="F329" s="496">
        <v>1.5498566499999999</v>
      </c>
      <c r="G329" s="310">
        <f>F329/E329</f>
        <v>0.97929184332408714</v>
      </c>
    </row>
    <row r="330" spans="2:9" x14ac:dyDescent="0.35">
      <c r="B330" s="240"/>
      <c r="C330" s="241" t="s">
        <v>111</v>
      </c>
      <c r="D330" s="272">
        <v>1.58263</v>
      </c>
      <c r="E330" s="273">
        <v>1.58263</v>
      </c>
      <c r="F330" s="273">
        <v>1.5498566499999999</v>
      </c>
      <c r="G330" s="498">
        <f>F330/E330</f>
        <v>0.97929184332408714</v>
      </c>
    </row>
    <row r="331" spans="2:9" x14ac:dyDescent="0.35">
      <c r="B331" s="240"/>
      <c r="C331" s="54" t="s">
        <v>113</v>
      </c>
      <c r="D331" s="272">
        <v>0</v>
      </c>
      <c r="E331" s="497">
        <v>0</v>
      </c>
      <c r="F331" s="497">
        <v>0</v>
      </c>
      <c r="G331" s="311">
        <v>0</v>
      </c>
    </row>
    <row r="332" spans="2:9" x14ac:dyDescent="0.35">
      <c r="B332" s="90"/>
      <c r="C332" s="237" t="s">
        <v>225</v>
      </c>
      <c r="D332" s="270">
        <v>17.17775</v>
      </c>
      <c r="E332" s="496">
        <v>20.515695309999998</v>
      </c>
      <c r="F332" s="496">
        <v>17.731881890000004</v>
      </c>
      <c r="G332" s="310">
        <f>F332/E332</f>
        <v>0.86430811249945427</v>
      </c>
    </row>
    <row r="333" spans="2:9" x14ac:dyDescent="0.35">
      <c r="B333" s="240"/>
      <c r="C333" s="241" t="s">
        <v>111</v>
      </c>
      <c r="D333" s="272">
        <v>17.17775</v>
      </c>
      <c r="E333" s="273">
        <v>20.515695309999998</v>
      </c>
      <c r="F333" s="273">
        <v>17.731881890000004</v>
      </c>
      <c r="G333" s="498">
        <f>F333/E333</f>
        <v>0.86430811249945427</v>
      </c>
    </row>
    <row r="334" spans="2:9" ht="15" thickBot="1" x14ac:dyDescent="0.4">
      <c r="B334" s="14"/>
      <c r="C334" s="55" t="s">
        <v>113</v>
      </c>
      <c r="D334" s="272">
        <v>0</v>
      </c>
      <c r="E334" s="497">
        <v>0</v>
      </c>
      <c r="F334" s="497">
        <v>0</v>
      </c>
      <c r="G334" s="311">
        <v>0</v>
      </c>
    </row>
    <row r="335" spans="2:9" x14ac:dyDescent="0.35">
      <c r="B335" s="194" t="s">
        <v>29</v>
      </c>
      <c r="C335" s="228" t="s">
        <v>246</v>
      </c>
      <c r="D335" s="486">
        <v>1.06979</v>
      </c>
      <c r="E335" s="487">
        <v>1.497795</v>
      </c>
      <c r="F335" s="488">
        <v>1.487795</v>
      </c>
      <c r="G335" s="492">
        <f>F335/E335</f>
        <v>0.99332351890612536</v>
      </c>
    </row>
    <row r="336" spans="2:9" x14ac:dyDescent="0.35">
      <c r="B336" s="231"/>
      <c r="C336" s="232" t="s">
        <v>111</v>
      </c>
      <c r="D336" s="490">
        <v>0</v>
      </c>
      <c r="E336" s="491">
        <v>0</v>
      </c>
      <c r="F336" s="491">
        <v>0</v>
      </c>
      <c r="G336" s="502">
        <v>0</v>
      </c>
    </row>
    <row r="337" spans="2:14" x14ac:dyDescent="0.35">
      <c r="B337" s="231"/>
      <c r="C337" s="232" t="s">
        <v>113</v>
      </c>
      <c r="D337" s="490">
        <v>1.06979</v>
      </c>
      <c r="E337" s="491">
        <v>1.497795</v>
      </c>
      <c r="F337" s="491">
        <v>1.487795</v>
      </c>
      <c r="G337" s="235">
        <f>F337/E337</f>
        <v>0.99332351890612536</v>
      </c>
    </row>
    <row r="338" spans="2:14" x14ac:dyDescent="0.35">
      <c r="B338" s="236"/>
      <c r="C338" s="237" t="s">
        <v>137</v>
      </c>
      <c r="D338" s="270">
        <v>1.06979</v>
      </c>
      <c r="E338" s="496">
        <v>1.497795</v>
      </c>
      <c r="F338" s="496">
        <v>1.487795</v>
      </c>
      <c r="G338" s="310">
        <f>F338/E338</f>
        <v>0.99332351890612536</v>
      </c>
    </row>
    <row r="339" spans="2:14" x14ac:dyDescent="0.35">
      <c r="B339" s="240"/>
      <c r="C339" s="241" t="s">
        <v>111</v>
      </c>
      <c r="D339" s="272">
        <v>0</v>
      </c>
      <c r="E339" s="497">
        <v>0</v>
      </c>
      <c r="F339" s="497">
        <v>0</v>
      </c>
      <c r="G339" s="311">
        <v>0</v>
      </c>
      <c r="L339" s="174"/>
      <c r="M339" s="174"/>
      <c r="N339" s="174"/>
    </row>
    <row r="340" spans="2:14" x14ac:dyDescent="0.35">
      <c r="B340" s="240"/>
      <c r="C340" s="54" t="s">
        <v>113</v>
      </c>
      <c r="D340" s="272">
        <v>1.06979</v>
      </c>
      <c r="E340" s="273">
        <v>1.497795</v>
      </c>
      <c r="F340" s="273">
        <v>1.487795</v>
      </c>
      <c r="G340" s="498">
        <f>F340/E340</f>
        <v>0.99332351890612536</v>
      </c>
    </row>
    <row r="341" spans="2:14" x14ac:dyDescent="0.35">
      <c r="B341" s="90"/>
      <c r="C341" s="237" t="s">
        <v>225</v>
      </c>
      <c r="D341" s="270">
        <v>0</v>
      </c>
      <c r="E341" s="496">
        <v>0</v>
      </c>
      <c r="F341" s="496">
        <v>0</v>
      </c>
      <c r="G341" s="499">
        <v>0</v>
      </c>
    </row>
    <row r="342" spans="2:14" x14ac:dyDescent="0.35">
      <c r="B342" s="240"/>
      <c r="C342" s="241" t="s">
        <v>111</v>
      </c>
      <c r="D342" s="272">
        <v>0</v>
      </c>
      <c r="E342" s="497">
        <v>0</v>
      </c>
      <c r="F342" s="497">
        <v>0</v>
      </c>
      <c r="G342" s="311">
        <v>0</v>
      </c>
    </row>
    <row r="343" spans="2:14" ht="15" thickBot="1" x14ac:dyDescent="0.4">
      <c r="B343" s="14"/>
      <c r="C343" s="55" t="s">
        <v>113</v>
      </c>
      <c r="D343" s="272">
        <v>0</v>
      </c>
      <c r="E343" s="497">
        <v>0</v>
      </c>
      <c r="F343" s="497">
        <v>0</v>
      </c>
      <c r="G343" s="311">
        <v>0</v>
      </c>
    </row>
    <row r="344" spans="2:14" x14ac:dyDescent="0.35">
      <c r="B344" s="194" t="s">
        <v>82</v>
      </c>
      <c r="C344" s="228" t="s">
        <v>247</v>
      </c>
      <c r="D344" s="486">
        <v>4721.7185900000004</v>
      </c>
      <c r="E344" s="487">
        <v>4527.9193833400004</v>
      </c>
      <c r="F344" s="488">
        <v>2481.9742008899998</v>
      </c>
      <c r="G344" s="492">
        <f t="shared" ref="G344:G348" si="27">F344/E344</f>
        <v>0.54814893790339136</v>
      </c>
    </row>
    <row r="345" spans="2:14" x14ac:dyDescent="0.35">
      <c r="B345" s="231"/>
      <c r="C345" s="232" t="s">
        <v>111</v>
      </c>
      <c r="D345" s="490">
        <v>4526.06333</v>
      </c>
      <c r="E345" s="491">
        <v>4334.1941233400003</v>
      </c>
      <c r="F345" s="491">
        <v>2403.3449855100002</v>
      </c>
      <c r="G345" s="235">
        <f t="shared" si="27"/>
        <v>0.55450792399163318</v>
      </c>
      <c r="I345" s="1"/>
      <c r="J345" s="1"/>
      <c r="K345" s="1"/>
    </row>
    <row r="346" spans="2:14" x14ac:dyDescent="0.35">
      <c r="B346" s="231"/>
      <c r="C346" s="232" t="s">
        <v>113</v>
      </c>
      <c r="D346" s="490">
        <v>195.65526</v>
      </c>
      <c r="E346" s="491">
        <v>193.72525999999999</v>
      </c>
      <c r="F346" s="491">
        <v>78.629215380000005</v>
      </c>
      <c r="G346" s="235">
        <f t="shared" si="27"/>
        <v>0.40588003536554812</v>
      </c>
    </row>
    <row r="347" spans="2:14" x14ac:dyDescent="0.35">
      <c r="B347" s="236"/>
      <c r="C347" s="237" t="s">
        <v>137</v>
      </c>
      <c r="D347" s="270">
        <f>SUM(D348:D349)</f>
        <v>4719.7133299999996</v>
      </c>
      <c r="E347" s="496">
        <f>SUM(E348:E349)</f>
        <v>4525.9141233400005</v>
      </c>
      <c r="F347" s="496">
        <f>SUM(F348:F349)</f>
        <v>2481.2097134400001</v>
      </c>
      <c r="G347" s="310">
        <f t="shared" si="27"/>
        <v>0.54822288842036959</v>
      </c>
    </row>
    <row r="348" spans="2:14" x14ac:dyDescent="0.35">
      <c r="B348" s="240"/>
      <c r="C348" s="241" t="s">
        <v>111</v>
      </c>
      <c r="D348" s="272">
        <v>4526.06333</v>
      </c>
      <c r="E348" s="273">
        <v>4334.1941233400003</v>
      </c>
      <c r="F348" s="273">
        <v>2403.3449855100002</v>
      </c>
      <c r="G348" s="498">
        <f t="shared" si="27"/>
        <v>0.55450792399163318</v>
      </c>
      <c r="I348" s="1"/>
    </row>
    <row r="349" spans="2:14" x14ac:dyDescent="0.35">
      <c r="B349" s="240"/>
      <c r="C349" s="54" t="s">
        <v>113</v>
      </c>
      <c r="D349" s="272">
        <v>193.65</v>
      </c>
      <c r="E349" s="497">
        <v>191.72</v>
      </c>
      <c r="F349" s="497">
        <v>77.864727930000001</v>
      </c>
      <c r="G349" s="498">
        <f>F349/E349</f>
        <v>0.40613774217609011</v>
      </c>
    </row>
    <row r="350" spans="2:14" x14ac:dyDescent="0.35">
      <c r="B350" s="90"/>
      <c r="C350" s="237" t="s">
        <v>225</v>
      </c>
      <c r="D350" s="270">
        <v>2.0052599999999998</v>
      </c>
      <c r="E350" s="496">
        <v>2.0052599999999998</v>
      </c>
      <c r="F350" s="496">
        <v>0.76448745000000007</v>
      </c>
      <c r="G350" s="310">
        <f t="shared" ref="G350" si="28">F350/E350</f>
        <v>0.38124106100954497</v>
      </c>
    </row>
    <row r="351" spans="2:14" x14ac:dyDescent="0.35">
      <c r="B351" s="240"/>
      <c r="C351" s="241" t="s">
        <v>111</v>
      </c>
      <c r="D351" s="272">
        <v>0</v>
      </c>
      <c r="E351" s="497">
        <v>0</v>
      </c>
      <c r="F351" s="497">
        <v>0</v>
      </c>
      <c r="G351" s="311">
        <v>0</v>
      </c>
    </row>
    <row r="352" spans="2:14" ht="15" thickBot="1" x14ac:dyDescent="0.4">
      <c r="B352" s="14"/>
      <c r="C352" s="55" t="s">
        <v>113</v>
      </c>
      <c r="D352" s="274">
        <v>2.0052599999999998</v>
      </c>
      <c r="E352" s="275">
        <v>2.0052599999999998</v>
      </c>
      <c r="F352" s="275">
        <v>0.76448745000000007</v>
      </c>
      <c r="G352" s="498">
        <f>F352/E352</f>
        <v>0.38124106100954497</v>
      </c>
    </row>
    <row r="353" spans="2:11" x14ac:dyDescent="0.35">
      <c r="B353" s="194" t="s">
        <v>38</v>
      </c>
      <c r="C353" s="228" t="s">
        <v>248</v>
      </c>
      <c r="D353" s="486">
        <v>7699.8631800000003</v>
      </c>
      <c r="E353" s="487">
        <v>8343.8203299799989</v>
      </c>
      <c r="F353" s="488">
        <v>5213.1665170700007</v>
      </c>
      <c r="G353" s="492">
        <f>F353/E353</f>
        <v>0.62479371689472818</v>
      </c>
      <c r="I353" s="3"/>
      <c r="J353" s="3"/>
      <c r="K353" s="3"/>
    </row>
    <row r="354" spans="2:11" x14ac:dyDescent="0.35">
      <c r="B354" s="231"/>
      <c r="C354" s="232" t="s">
        <v>111</v>
      </c>
      <c r="D354" s="490">
        <v>7699.8631800000003</v>
      </c>
      <c r="E354" s="491">
        <v>8343.8203299799989</v>
      </c>
      <c r="F354" s="491">
        <v>5213.1665170700007</v>
      </c>
      <c r="G354" s="235">
        <f>F354/E354</f>
        <v>0.62479371689472818</v>
      </c>
      <c r="I354" s="3"/>
      <c r="J354" s="3"/>
      <c r="K354" s="3"/>
    </row>
    <row r="355" spans="2:11" x14ac:dyDescent="0.35">
      <c r="B355" s="231"/>
      <c r="C355" s="232" t="s">
        <v>113</v>
      </c>
      <c r="D355" s="490">
        <v>0</v>
      </c>
      <c r="E355" s="491">
        <v>0</v>
      </c>
      <c r="F355" s="491">
        <v>0</v>
      </c>
      <c r="G355" s="502">
        <v>0</v>
      </c>
    </row>
    <row r="356" spans="2:11" x14ac:dyDescent="0.35">
      <c r="B356" s="236"/>
      <c r="C356" s="237" t="s">
        <v>137</v>
      </c>
      <c r="D356" s="270">
        <v>4563.1904100000002</v>
      </c>
      <c r="E356" s="496">
        <v>4845.5747559600004</v>
      </c>
      <c r="F356" s="496">
        <v>2373.1274118299998</v>
      </c>
      <c r="G356" s="310">
        <f>F356/E356</f>
        <v>0.48975148075284169</v>
      </c>
      <c r="H356" s="3"/>
      <c r="I356" s="3"/>
      <c r="J356" s="3"/>
      <c r="K356" s="3"/>
    </row>
    <row r="357" spans="2:11" x14ac:dyDescent="0.35">
      <c r="B357" s="240"/>
      <c r="C357" s="241" t="s">
        <v>111</v>
      </c>
      <c r="D357" s="272">
        <v>4563.1904100000002</v>
      </c>
      <c r="E357" s="273">
        <v>4845.5747559600004</v>
      </c>
      <c r="F357" s="273">
        <v>2373.1274118299998</v>
      </c>
      <c r="G357" s="498">
        <f>F357/E357</f>
        <v>0.48975148075284169</v>
      </c>
      <c r="I357" s="3"/>
      <c r="J357" s="3"/>
      <c r="K357" s="3"/>
    </row>
    <row r="358" spans="2:11" x14ac:dyDescent="0.35">
      <c r="B358" s="240"/>
      <c r="C358" s="241" t="s">
        <v>113</v>
      </c>
      <c r="D358" s="272">
        <v>0</v>
      </c>
      <c r="E358" s="497">
        <v>0</v>
      </c>
      <c r="F358" s="497">
        <v>0</v>
      </c>
      <c r="G358" s="311">
        <v>0</v>
      </c>
      <c r="J358" s="1"/>
      <c r="K358" s="1"/>
    </row>
    <row r="359" spans="2:11" x14ac:dyDescent="0.35">
      <c r="B359" s="90"/>
      <c r="C359" s="237" t="s">
        <v>225</v>
      </c>
      <c r="D359" s="270">
        <v>3136.6727699999997</v>
      </c>
      <c r="E359" s="496">
        <v>3498.2455740199994</v>
      </c>
      <c r="F359" s="496">
        <v>2840.0391052399996</v>
      </c>
      <c r="G359" s="310">
        <f>F359/E359</f>
        <v>0.81184669433494816</v>
      </c>
      <c r="I359" s="538"/>
      <c r="J359" s="538"/>
      <c r="K359" s="538"/>
    </row>
    <row r="360" spans="2:11" x14ac:dyDescent="0.35">
      <c r="B360" s="240"/>
      <c r="C360" s="241" t="s">
        <v>111</v>
      </c>
      <c r="D360" s="272">
        <v>3136.6727700000001</v>
      </c>
      <c r="E360" s="273">
        <v>3498.2455740199994</v>
      </c>
      <c r="F360" s="648">
        <v>2840.0391052399991</v>
      </c>
      <c r="G360" s="498">
        <f>F360/E360</f>
        <v>0.81184669433494805</v>
      </c>
      <c r="I360" s="3"/>
      <c r="J360" s="3"/>
      <c r="K360" s="3"/>
    </row>
    <row r="361" spans="2:11" ht="15" thickBot="1" x14ac:dyDescent="0.4">
      <c r="B361" s="14"/>
      <c r="C361" s="55" t="s">
        <v>113</v>
      </c>
      <c r="D361" s="272">
        <v>0</v>
      </c>
      <c r="E361" s="497">
        <v>0</v>
      </c>
      <c r="F361" s="497">
        <v>0</v>
      </c>
      <c r="G361" s="311">
        <v>0</v>
      </c>
      <c r="I361" s="3"/>
      <c r="J361" s="3"/>
      <c r="K361" s="3"/>
    </row>
    <row r="362" spans="2:11" x14ac:dyDescent="0.35">
      <c r="B362" s="194" t="s">
        <v>249</v>
      </c>
      <c r="C362" s="228" t="s">
        <v>250</v>
      </c>
      <c r="D362" s="486">
        <v>255.57970999999998</v>
      </c>
      <c r="E362" s="487">
        <v>399.52971000000002</v>
      </c>
      <c r="F362" s="488">
        <v>145.77809578</v>
      </c>
      <c r="G362" s="492">
        <f>F362/E362</f>
        <v>0.36487423120548407</v>
      </c>
      <c r="H362" s="11"/>
      <c r="I362" s="11"/>
      <c r="J362" s="11"/>
      <c r="K362" s="538"/>
    </row>
    <row r="363" spans="2:11" x14ac:dyDescent="0.35">
      <c r="B363" s="231"/>
      <c r="C363" s="232" t="s">
        <v>111</v>
      </c>
      <c r="D363" s="490">
        <v>97</v>
      </c>
      <c r="E363" s="491">
        <v>147</v>
      </c>
      <c r="F363" s="491">
        <v>51.994731590000001</v>
      </c>
      <c r="G363" s="235">
        <f>F363/E363</f>
        <v>0.35370565707482993</v>
      </c>
      <c r="I363" s="538"/>
      <c r="J363" s="538"/>
      <c r="K363" s="538"/>
    </row>
    <row r="364" spans="2:11" x14ac:dyDescent="0.35">
      <c r="B364" s="231"/>
      <c r="C364" s="232" t="s">
        <v>113</v>
      </c>
      <c r="D364" s="490">
        <v>158.57971000000001</v>
      </c>
      <c r="E364" s="491">
        <v>252.52970999999999</v>
      </c>
      <c r="F364" s="491">
        <v>93.78336419</v>
      </c>
      <c r="G364" s="235">
        <f>F364/E364</f>
        <v>0.37137556681944472</v>
      </c>
    </row>
    <row r="365" spans="2:11" x14ac:dyDescent="0.35">
      <c r="B365" s="236"/>
      <c r="C365" s="237" t="s">
        <v>137</v>
      </c>
      <c r="D365" s="424">
        <f>SUM(D366:D367)</f>
        <v>255.57971000000001</v>
      </c>
      <c r="E365" s="425">
        <f t="shared" ref="E365:F365" si="29">SUM(E366:E367)</f>
        <v>399.52971000000002</v>
      </c>
      <c r="F365" s="425">
        <f t="shared" si="29"/>
        <v>145.77809578</v>
      </c>
      <c r="G365" s="310">
        <f>F365/E365</f>
        <v>0.36487423120548407</v>
      </c>
      <c r="I365" s="538"/>
      <c r="J365" s="538"/>
      <c r="K365" s="538"/>
    </row>
    <row r="366" spans="2:11" x14ac:dyDescent="0.35">
      <c r="B366" s="240"/>
      <c r="C366" s="241" t="s">
        <v>111</v>
      </c>
      <c r="D366" s="272">
        <v>97</v>
      </c>
      <c r="E366" s="497">
        <v>147</v>
      </c>
      <c r="F366" s="497">
        <v>51.994731590000001</v>
      </c>
      <c r="G366" s="498">
        <f t="shared" ref="G366:G367" si="30">F366/E366</f>
        <v>0.35370565707482993</v>
      </c>
    </row>
    <row r="367" spans="2:11" x14ac:dyDescent="0.35">
      <c r="B367" s="240"/>
      <c r="C367" s="241" t="s">
        <v>113</v>
      </c>
      <c r="D367" s="272">
        <v>158.57971000000001</v>
      </c>
      <c r="E367" s="497">
        <v>252.52970999999999</v>
      </c>
      <c r="F367" s="497">
        <v>93.78336419</v>
      </c>
      <c r="G367" s="498">
        <f t="shared" si="30"/>
        <v>0.37137556681944472</v>
      </c>
    </row>
    <row r="368" spans="2:11" x14ac:dyDescent="0.35">
      <c r="B368" s="90"/>
      <c r="C368" s="237" t="s">
        <v>225</v>
      </c>
      <c r="D368" s="270">
        <v>0</v>
      </c>
      <c r="E368" s="496">
        <v>0</v>
      </c>
      <c r="F368" s="496">
        <v>0</v>
      </c>
      <c r="G368" s="499">
        <v>0</v>
      </c>
    </row>
    <row r="369" spans="2:7" x14ac:dyDescent="0.35">
      <c r="B369" s="240"/>
      <c r="C369" s="241" t="s">
        <v>111</v>
      </c>
      <c r="D369" s="272">
        <v>0</v>
      </c>
      <c r="E369" s="497">
        <v>0</v>
      </c>
      <c r="F369" s="497">
        <v>0</v>
      </c>
      <c r="G369" s="311">
        <v>0</v>
      </c>
    </row>
    <row r="370" spans="2:7" ht="15" thickBot="1" x14ac:dyDescent="0.4">
      <c r="B370" s="14"/>
      <c r="C370" s="55" t="s">
        <v>113</v>
      </c>
      <c r="D370" s="272">
        <v>0</v>
      </c>
      <c r="E370" s="497">
        <v>0</v>
      </c>
      <c r="F370" s="497">
        <v>0</v>
      </c>
      <c r="G370" s="311">
        <v>0</v>
      </c>
    </row>
    <row r="371" spans="2:7" x14ac:dyDescent="0.35">
      <c r="B371" s="194" t="s">
        <v>251</v>
      </c>
      <c r="C371" s="228" t="s">
        <v>252</v>
      </c>
      <c r="D371" s="486">
        <v>0.70799999999999996</v>
      </c>
      <c r="E371" s="487">
        <v>0.70799999999999996</v>
      </c>
      <c r="F371" s="488">
        <v>0.68555042999999993</v>
      </c>
      <c r="G371" s="492">
        <f>F371/E371</f>
        <v>0.96829156779661008</v>
      </c>
    </row>
    <row r="372" spans="2:7" x14ac:dyDescent="0.35">
      <c r="B372" s="231"/>
      <c r="C372" s="232" t="s">
        <v>111</v>
      </c>
      <c r="D372" s="490">
        <v>0</v>
      </c>
      <c r="E372" s="491">
        <v>0</v>
      </c>
      <c r="F372" s="491">
        <v>0</v>
      </c>
      <c r="G372" s="502">
        <v>0</v>
      </c>
    </row>
    <row r="373" spans="2:7" x14ac:dyDescent="0.35">
      <c r="B373" s="231"/>
      <c r="C373" s="232" t="s">
        <v>113</v>
      </c>
      <c r="D373" s="490">
        <v>0.70799999999999996</v>
      </c>
      <c r="E373" s="491">
        <v>0.70799999999999996</v>
      </c>
      <c r="F373" s="491">
        <v>0.68555042999999993</v>
      </c>
      <c r="G373" s="235">
        <f>F373/E373</f>
        <v>0.96829156779661008</v>
      </c>
    </row>
    <row r="374" spans="2:7" x14ac:dyDescent="0.35">
      <c r="B374" s="236"/>
      <c r="C374" s="237" t="s">
        <v>137</v>
      </c>
      <c r="D374" s="270">
        <v>8.0000000000000002E-3</v>
      </c>
      <c r="E374" s="496">
        <v>8.0000000000000002E-3</v>
      </c>
      <c r="F374" s="496">
        <v>8.0000000000000002E-3</v>
      </c>
      <c r="G374" s="310">
        <f>F374/E374</f>
        <v>1</v>
      </c>
    </row>
    <row r="375" spans="2:7" x14ac:dyDescent="0.35">
      <c r="B375" s="240"/>
      <c r="C375" s="241" t="s">
        <v>111</v>
      </c>
      <c r="D375" s="272">
        <v>0</v>
      </c>
      <c r="E375" s="497">
        <v>0</v>
      </c>
      <c r="F375" s="497">
        <v>0</v>
      </c>
      <c r="G375" s="311">
        <v>0</v>
      </c>
    </row>
    <row r="376" spans="2:7" x14ac:dyDescent="0.35">
      <c r="B376" s="240"/>
      <c r="C376" s="241" t="s">
        <v>113</v>
      </c>
      <c r="D376" s="272">
        <v>8.0000000000000002E-3</v>
      </c>
      <c r="E376" s="273">
        <v>8.0000000000000002E-3</v>
      </c>
      <c r="F376" s="273">
        <v>8.0000000000000002E-3</v>
      </c>
      <c r="G376" s="498">
        <f>F376/E376</f>
        <v>1</v>
      </c>
    </row>
    <row r="377" spans="2:7" x14ac:dyDescent="0.35">
      <c r="B377" s="90"/>
      <c r="C377" s="237" t="s">
        <v>225</v>
      </c>
      <c r="D377" s="270">
        <v>0.7</v>
      </c>
      <c r="E377" s="496">
        <v>0.7</v>
      </c>
      <c r="F377" s="496">
        <v>0.67755042999999993</v>
      </c>
      <c r="G377" s="310">
        <f>F377/E377</f>
        <v>0.96792918571428566</v>
      </c>
    </row>
    <row r="378" spans="2:7" x14ac:dyDescent="0.35">
      <c r="B378" s="240"/>
      <c r="C378" s="241" t="s">
        <v>111</v>
      </c>
      <c r="D378" s="272">
        <v>0</v>
      </c>
      <c r="E378" s="497">
        <v>0</v>
      </c>
      <c r="F378" s="497">
        <v>0</v>
      </c>
      <c r="G378" s="311">
        <v>0</v>
      </c>
    </row>
    <row r="379" spans="2:7" ht="15" thickBot="1" x14ac:dyDescent="0.4">
      <c r="B379" s="14"/>
      <c r="C379" s="55" t="s">
        <v>113</v>
      </c>
      <c r="D379" s="274">
        <v>0.7</v>
      </c>
      <c r="E379" s="275">
        <v>0.7</v>
      </c>
      <c r="F379" s="275">
        <v>0.67755042999999993</v>
      </c>
      <c r="G379" s="498">
        <f>F379/E379</f>
        <v>0.96792918571428566</v>
      </c>
    </row>
    <row r="380" spans="2:7" x14ac:dyDescent="0.35">
      <c r="B380" s="194" t="s">
        <v>253</v>
      </c>
      <c r="C380" s="228" t="s">
        <v>255</v>
      </c>
      <c r="D380" s="486">
        <v>2</v>
      </c>
      <c r="E380" s="487">
        <v>1.9302093899999999</v>
      </c>
      <c r="F380" s="488">
        <v>0.46519767000000001</v>
      </c>
      <c r="G380" s="492">
        <f>F380/E380</f>
        <v>0.24100891458205995</v>
      </c>
    </row>
    <row r="381" spans="2:7" x14ac:dyDescent="0.35">
      <c r="B381" s="231"/>
      <c r="C381" s="232" t="s">
        <v>111</v>
      </c>
      <c r="D381" s="490">
        <v>0</v>
      </c>
      <c r="E381" s="491">
        <v>0</v>
      </c>
      <c r="F381" s="491">
        <v>0</v>
      </c>
      <c r="G381" s="502">
        <v>0</v>
      </c>
    </row>
    <row r="382" spans="2:7" x14ac:dyDescent="0.35">
      <c r="B382" s="231"/>
      <c r="C382" s="232" t="s">
        <v>113</v>
      </c>
      <c r="D382" s="490">
        <v>2</v>
      </c>
      <c r="E382" s="491">
        <v>1.9302093899999999</v>
      </c>
      <c r="F382" s="491">
        <v>0.46519767000000001</v>
      </c>
      <c r="G382" s="235">
        <f>F382/E382</f>
        <v>0.24100891458205995</v>
      </c>
    </row>
    <row r="383" spans="2:7" x14ac:dyDescent="0.35">
      <c r="B383" s="236"/>
      <c r="C383" s="237" t="s">
        <v>137</v>
      </c>
      <c r="D383" s="270">
        <v>2</v>
      </c>
      <c r="E383" s="496">
        <v>1.9302093899999999</v>
      </c>
      <c r="F383" s="496">
        <v>0.46519767000000001</v>
      </c>
      <c r="G383" s="310">
        <f t="shared" ref="G383" si="31">F383/E383</f>
        <v>0.24100891458205995</v>
      </c>
    </row>
    <row r="384" spans="2:7" x14ac:dyDescent="0.35">
      <c r="B384" s="240"/>
      <c r="C384" s="241" t="s">
        <v>111</v>
      </c>
      <c r="D384" s="272">
        <v>0</v>
      </c>
      <c r="E384" s="497">
        <v>0</v>
      </c>
      <c r="F384" s="497">
        <v>0</v>
      </c>
      <c r="G384" s="311">
        <v>0</v>
      </c>
    </row>
    <row r="385" spans="2:9" x14ac:dyDescent="0.35">
      <c r="B385" s="240"/>
      <c r="C385" s="241" t="s">
        <v>113</v>
      </c>
      <c r="D385" s="272">
        <v>2</v>
      </c>
      <c r="E385" s="273">
        <v>1.9302093899999999</v>
      </c>
      <c r="F385" s="273">
        <v>0.46519767000000001</v>
      </c>
      <c r="G385" s="498">
        <f>F385/E385</f>
        <v>0.24100891458205995</v>
      </c>
    </row>
    <row r="386" spans="2:9" x14ac:dyDescent="0.35">
      <c r="B386" s="90"/>
      <c r="C386" s="237" t="s">
        <v>225</v>
      </c>
      <c r="D386" s="270">
        <v>0</v>
      </c>
      <c r="E386" s="496">
        <v>0</v>
      </c>
      <c r="F386" s="496">
        <v>0</v>
      </c>
      <c r="G386" s="499">
        <v>0</v>
      </c>
    </row>
    <row r="387" spans="2:9" x14ac:dyDescent="0.35">
      <c r="B387" s="240"/>
      <c r="C387" s="241" t="s">
        <v>111</v>
      </c>
      <c r="D387" s="272">
        <v>0</v>
      </c>
      <c r="E387" s="497">
        <v>0</v>
      </c>
      <c r="F387" s="497">
        <v>0</v>
      </c>
      <c r="G387" s="311">
        <v>0</v>
      </c>
    </row>
    <row r="388" spans="2:9" ht="15" thickBot="1" x14ac:dyDescent="0.4">
      <c r="B388" s="14"/>
      <c r="C388" s="55" t="s">
        <v>113</v>
      </c>
      <c r="D388" s="272">
        <v>0</v>
      </c>
      <c r="E388" s="497">
        <v>0</v>
      </c>
      <c r="F388" s="497">
        <v>0</v>
      </c>
      <c r="G388" s="311">
        <v>0</v>
      </c>
    </row>
    <row r="389" spans="2:9" x14ac:dyDescent="0.35">
      <c r="B389" s="194" t="s">
        <v>254</v>
      </c>
      <c r="C389" s="228" t="s">
        <v>256</v>
      </c>
      <c r="D389" s="264">
        <v>272.79813475588674</v>
      </c>
      <c r="E389" s="265">
        <v>305.03367835759258</v>
      </c>
      <c r="F389" s="266">
        <v>184.63953824588677</v>
      </c>
      <c r="G389" s="492">
        <f t="shared" ref="G389:G394" si="32">F389/E389</f>
        <v>0.60530869653492125</v>
      </c>
    </row>
    <row r="390" spans="2:9" x14ac:dyDescent="0.35">
      <c r="B390" s="231"/>
      <c r="C390" s="232" t="s">
        <v>111</v>
      </c>
      <c r="D390" s="490">
        <v>260.50894</v>
      </c>
      <c r="E390" s="491">
        <v>292.48744908000003</v>
      </c>
      <c r="F390" s="491">
        <v>172.51134549000002</v>
      </c>
      <c r="G390" s="235">
        <f t="shared" si="32"/>
        <v>0.58980768587719945</v>
      </c>
      <c r="I390" s="11"/>
    </row>
    <row r="391" spans="2:9" x14ac:dyDescent="0.35">
      <c r="B391" s="231"/>
      <c r="C391" s="232" t="s">
        <v>113</v>
      </c>
      <c r="D391" s="490">
        <v>0.16100200000000001</v>
      </c>
      <c r="E391" s="491">
        <v>0.16100200000000001</v>
      </c>
      <c r="F391" s="491">
        <v>0</v>
      </c>
      <c r="G391" s="235">
        <f t="shared" si="32"/>
        <v>0</v>
      </c>
    </row>
    <row r="392" spans="2:9" x14ac:dyDescent="0.35">
      <c r="B392" s="231"/>
      <c r="C392" s="232" t="s">
        <v>257</v>
      </c>
      <c r="D392" s="267">
        <v>12.128192755886756</v>
      </c>
      <c r="E392" s="268">
        <v>12.385227277592563</v>
      </c>
      <c r="F392" s="269">
        <v>12.128192755886756</v>
      </c>
      <c r="G392" s="235">
        <f t="shared" si="32"/>
        <v>0.97924668510760116</v>
      </c>
    </row>
    <row r="393" spans="2:9" x14ac:dyDescent="0.35">
      <c r="B393" s="236"/>
      <c r="C393" s="237" t="s">
        <v>137</v>
      </c>
      <c r="D393" s="424">
        <f>D394+D395+D396</f>
        <v>272.63713275588674</v>
      </c>
      <c r="E393" s="823">
        <f>E394+E395+E396</f>
        <v>304.87267635759258</v>
      </c>
      <c r="F393" s="425">
        <f>F394+F395+F396</f>
        <v>184.63953824588677</v>
      </c>
      <c r="G393" s="310">
        <f t="shared" si="32"/>
        <v>0.60562835755513411</v>
      </c>
      <c r="I393" s="1"/>
    </row>
    <row r="394" spans="2:9" x14ac:dyDescent="0.35">
      <c r="B394" s="240"/>
      <c r="C394" s="241" t="s">
        <v>111</v>
      </c>
      <c r="D394" s="272">
        <v>260.50894</v>
      </c>
      <c r="E394" s="821">
        <v>292.48744908000003</v>
      </c>
      <c r="F394" s="497">
        <v>172.51134549000002</v>
      </c>
      <c r="G394" s="498">
        <f t="shared" si="32"/>
        <v>0.58980768587719945</v>
      </c>
    </row>
    <row r="395" spans="2:9" x14ac:dyDescent="0.35">
      <c r="B395" s="240"/>
      <c r="C395" s="241" t="s">
        <v>113</v>
      </c>
      <c r="D395" s="272">
        <v>0</v>
      </c>
      <c r="E395" s="497">
        <v>0</v>
      </c>
      <c r="F395" s="497">
        <v>0</v>
      </c>
      <c r="G395" s="311">
        <v>0</v>
      </c>
      <c r="I395" s="1"/>
    </row>
    <row r="396" spans="2:9" x14ac:dyDescent="0.35">
      <c r="B396" s="484"/>
      <c r="C396" s="485" t="s">
        <v>257</v>
      </c>
      <c r="D396" s="272">
        <v>12.128192755886756</v>
      </c>
      <c r="E396" s="822">
        <v>12.385227277592563</v>
      </c>
      <c r="F396" s="497">
        <v>12.128192755886756</v>
      </c>
      <c r="G396" s="498">
        <f>F396/E396</f>
        <v>0.97924668510760116</v>
      </c>
    </row>
    <row r="397" spans="2:9" x14ac:dyDescent="0.35">
      <c r="B397" s="90"/>
      <c r="C397" s="237" t="s">
        <v>225</v>
      </c>
      <c r="D397" s="270">
        <v>0.16100200000000001</v>
      </c>
      <c r="E397" s="496">
        <v>0.16100200000000001</v>
      </c>
      <c r="F397" s="496">
        <v>0</v>
      </c>
      <c r="G397" s="310">
        <f>F397/E397</f>
        <v>0</v>
      </c>
    </row>
    <row r="398" spans="2:9" x14ac:dyDescent="0.35">
      <c r="B398" s="240"/>
      <c r="C398" s="241" t="s">
        <v>111</v>
      </c>
      <c r="D398" s="272">
        <v>0</v>
      </c>
      <c r="E398" s="497">
        <v>0</v>
      </c>
      <c r="F398" s="497">
        <v>0</v>
      </c>
      <c r="G398" s="311">
        <v>0</v>
      </c>
    </row>
    <row r="399" spans="2:9" ht="15" thickBot="1" x14ac:dyDescent="0.4">
      <c r="B399" s="14"/>
      <c r="C399" s="55" t="s">
        <v>113</v>
      </c>
      <c r="D399" s="500">
        <v>0.16100200000000001</v>
      </c>
      <c r="E399" s="275">
        <v>0.16100200000000001</v>
      </c>
      <c r="F399" s="275">
        <v>0</v>
      </c>
      <c r="G399" s="503">
        <f>F399/E399</f>
        <v>0</v>
      </c>
    </row>
    <row r="400" spans="2:9" x14ac:dyDescent="0.35">
      <c r="B400" s="194" t="s">
        <v>404</v>
      </c>
      <c r="C400" s="228" t="s">
        <v>405</v>
      </c>
      <c r="D400" s="486">
        <v>60</v>
      </c>
      <c r="E400" s="487">
        <v>60</v>
      </c>
      <c r="F400" s="488">
        <v>60</v>
      </c>
      <c r="G400" s="492">
        <f>F400/E400</f>
        <v>1</v>
      </c>
    </row>
    <row r="401" spans="2:12" x14ac:dyDescent="0.35">
      <c r="B401" s="231"/>
      <c r="C401" s="232" t="s">
        <v>111</v>
      </c>
      <c r="D401" s="490">
        <v>0</v>
      </c>
      <c r="E401" s="491">
        <v>0</v>
      </c>
      <c r="F401" s="491">
        <v>0</v>
      </c>
      <c r="G401" s="502">
        <v>0</v>
      </c>
    </row>
    <row r="402" spans="2:12" x14ac:dyDescent="0.35">
      <c r="B402" s="231"/>
      <c r="C402" s="232" t="s">
        <v>113</v>
      </c>
      <c r="D402" s="490">
        <v>60</v>
      </c>
      <c r="E402" s="491">
        <v>60</v>
      </c>
      <c r="F402" s="491">
        <v>60</v>
      </c>
      <c r="G402" s="308">
        <f>F402/E402</f>
        <v>1</v>
      </c>
    </row>
    <row r="403" spans="2:12" x14ac:dyDescent="0.35">
      <c r="B403" s="236"/>
      <c r="C403" s="668" t="s">
        <v>137</v>
      </c>
      <c r="D403" s="270">
        <v>60</v>
      </c>
      <c r="E403" s="496">
        <v>60</v>
      </c>
      <c r="F403" s="496">
        <v>60</v>
      </c>
      <c r="G403" s="310">
        <f>F403/E403</f>
        <v>1</v>
      </c>
    </row>
    <row r="404" spans="2:12" x14ac:dyDescent="0.35">
      <c r="B404" s="484"/>
      <c r="C404" s="669" t="s">
        <v>111</v>
      </c>
      <c r="D404" s="272">
        <v>0</v>
      </c>
      <c r="E404" s="497">
        <v>0</v>
      </c>
      <c r="F404" s="497">
        <v>0</v>
      </c>
      <c r="G404" s="311">
        <v>0</v>
      </c>
    </row>
    <row r="405" spans="2:12" x14ac:dyDescent="0.35">
      <c r="B405" s="484"/>
      <c r="C405" s="669" t="s">
        <v>113</v>
      </c>
      <c r="D405" s="272">
        <v>60</v>
      </c>
      <c r="E405" s="497">
        <v>60</v>
      </c>
      <c r="F405" s="497">
        <v>60</v>
      </c>
      <c r="G405" s="498">
        <f>F405/E405</f>
        <v>1</v>
      </c>
    </row>
    <row r="406" spans="2:12" x14ac:dyDescent="0.35">
      <c r="B406" s="670"/>
      <c r="C406" s="668" t="s">
        <v>225</v>
      </c>
      <c r="D406" s="270">
        <v>0</v>
      </c>
      <c r="E406" s="496">
        <v>0</v>
      </c>
      <c r="F406" s="496">
        <v>0</v>
      </c>
      <c r="G406" s="499">
        <v>0</v>
      </c>
    </row>
    <row r="407" spans="2:12" x14ac:dyDescent="0.35">
      <c r="B407" s="484"/>
      <c r="C407" s="669" t="s">
        <v>111</v>
      </c>
      <c r="D407" s="272">
        <v>0</v>
      </c>
      <c r="E407" s="497">
        <v>0</v>
      </c>
      <c r="F407" s="497">
        <v>0</v>
      </c>
      <c r="G407" s="311">
        <v>0</v>
      </c>
    </row>
    <row r="408" spans="2:12" ht="15" thickBot="1" x14ac:dyDescent="0.4">
      <c r="B408" s="671"/>
      <c r="C408" s="672" t="s">
        <v>113</v>
      </c>
      <c r="D408" s="500">
        <v>0</v>
      </c>
      <c r="E408" s="275">
        <v>0</v>
      </c>
      <c r="F408" s="275">
        <v>0</v>
      </c>
      <c r="G408" s="501">
        <v>0</v>
      </c>
    </row>
    <row r="409" spans="2:12" x14ac:dyDescent="0.35">
      <c r="B409" t="s">
        <v>141</v>
      </c>
    </row>
    <row r="411" spans="2:12" ht="15" thickBot="1" x14ac:dyDescent="0.4">
      <c r="B411" s="5" t="s">
        <v>138</v>
      </c>
      <c r="D411" s="3"/>
      <c r="E411" s="3"/>
      <c r="F411" s="3"/>
      <c r="H411" s="3"/>
    </row>
    <row r="412" spans="2:12" ht="15" thickBot="1" x14ac:dyDescent="0.4">
      <c r="B412" s="863" t="s">
        <v>187</v>
      </c>
      <c r="C412" s="896"/>
      <c r="D412" s="899">
        <v>2022</v>
      </c>
      <c r="E412" s="900"/>
      <c r="F412" s="900"/>
      <c r="G412" s="901"/>
    </row>
    <row r="413" spans="2:12" ht="30" customHeight="1" x14ac:dyDescent="0.35">
      <c r="B413" s="872"/>
      <c r="C413" s="897"/>
      <c r="D413" s="902" t="s">
        <v>107</v>
      </c>
      <c r="E413" s="904" t="s">
        <v>108</v>
      </c>
      <c r="F413" s="906" t="s">
        <v>50</v>
      </c>
      <c r="G413" s="908" t="s">
        <v>150</v>
      </c>
    </row>
    <row r="414" spans="2:12" ht="15" thickBot="1" x14ac:dyDescent="0.4">
      <c r="B414" s="864"/>
      <c r="C414" s="898"/>
      <c r="D414" s="903"/>
      <c r="E414" s="905"/>
      <c r="F414" s="907"/>
      <c r="G414" s="909"/>
    </row>
    <row r="415" spans="2:12" x14ac:dyDescent="0.35">
      <c r="B415" s="194"/>
      <c r="C415" s="228" t="s">
        <v>228</v>
      </c>
      <c r="D415" s="486">
        <v>14205.183685069998</v>
      </c>
      <c r="E415" s="487">
        <v>16162.790987150001</v>
      </c>
      <c r="F415" s="488">
        <v>9637.8175726575901</v>
      </c>
      <c r="G415" s="492">
        <f t="shared" ref="G415:G425" si="33">F415/E415</f>
        <v>0.59629661611784757</v>
      </c>
      <c r="H415" s="11"/>
      <c r="I415" s="775"/>
      <c r="J415" s="775"/>
      <c r="K415" s="775"/>
      <c r="L415" s="11"/>
    </row>
    <row r="416" spans="2:12" x14ac:dyDescent="0.35">
      <c r="B416" s="231"/>
      <c r="C416" s="232" t="s">
        <v>111</v>
      </c>
      <c r="D416" s="490">
        <v>13298.386879999998</v>
      </c>
      <c r="E416" s="491">
        <v>15210.69829547</v>
      </c>
      <c r="F416" s="491">
        <v>8943.2950343800003</v>
      </c>
      <c r="G416" s="308">
        <f t="shared" si="33"/>
        <v>0.58796084575837415</v>
      </c>
      <c r="H416" s="644"/>
      <c r="I416" s="647"/>
      <c r="J416" s="647"/>
      <c r="K416" s="647"/>
    </row>
    <row r="417" spans="2:11" x14ac:dyDescent="0.35">
      <c r="B417" s="231"/>
      <c r="C417" s="232" t="s">
        <v>241</v>
      </c>
      <c r="D417" s="267">
        <v>894.96471884999983</v>
      </c>
      <c r="E417" s="268">
        <v>940.26060546000008</v>
      </c>
      <c r="F417" s="269">
        <v>682.69045205200007</v>
      </c>
      <c r="G417" s="308">
        <f t="shared" si="33"/>
        <v>0.72606514416076173</v>
      </c>
      <c r="H417" s="645"/>
      <c r="I417" s="647"/>
      <c r="J417" s="647"/>
      <c r="K417" s="647"/>
    </row>
    <row r="418" spans="2:11" x14ac:dyDescent="0.35">
      <c r="B418" s="231"/>
      <c r="C418" s="232" t="s">
        <v>257</v>
      </c>
      <c r="D418" s="267">
        <v>11.832086220000001</v>
      </c>
      <c r="E418" s="268">
        <v>11.832086220000001</v>
      </c>
      <c r="F418" s="269">
        <v>11.832086220000001</v>
      </c>
      <c r="G418" s="308">
        <f t="shared" si="33"/>
        <v>1</v>
      </c>
      <c r="H418" s="11"/>
    </row>
    <row r="419" spans="2:11" x14ac:dyDescent="0.35">
      <c r="B419" s="236"/>
      <c r="C419" s="237" t="s">
        <v>137</v>
      </c>
      <c r="D419" s="270">
        <f>SUM(D420:D422)</f>
        <v>10648.024456435585</v>
      </c>
      <c r="E419" s="496">
        <f>SUM(E420:E422)</f>
        <v>12382.357679109999</v>
      </c>
      <c r="F419" s="496">
        <f>SUM(F420:F422)</f>
        <v>6746.7003883799998</v>
      </c>
      <c r="G419" s="310">
        <f t="shared" si="33"/>
        <v>0.54486395589768888</v>
      </c>
      <c r="H419" s="3"/>
      <c r="I419" s="3"/>
      <c r="J419" s="3"/>
      <c r="K419" s="3"/>
    </row>
    <row r="420" spans="2:11" x14ac:dyDescent="0.35">
      <c r="B420" s="240"/>
      <c r="C420" s="241" t="s">
        <v>111</v>
      </c>
      <c r="D420" s="426">
        <f t="shared" ref="D420:F421" si="34">D430+D439+D448+D457+D466+D475+D484+D493+D502+D511+D520+D529+D538+D547+D556+D565+D574+D583+D593</f>
        <v>9974.7828299999983</v>
      </c>
      <c r="E420" s="427">
        <f t="shared" si="34"/>
        <v>11702.168860069998</v>
      </c>
      <c r="F420" s="427">
        <f t="shared" si="34"/>
        <v>6228.6503421400002</v>
      </c>
      <c r="G420" s="493">
        <f t="shared" si="33"/>
        <v>0.53226460980180579</v>
      </c>
      <c r="H420" s="3"/>
    </row>
    <row r="421" spans="2:11" x14ac:dyDescent="0.35">
      <c r="B421" s="240"/>
      <c r="C421" s="54" t="s">
        <v>241</v>
      </c>
      <c r="D421" s="426">
        <f t="shared" si="34"/>
        <v>661.40954020999993</v>
      </c>
      <c r="E421" s="427">
        <f t="shared" si="34"/>
        <v>668.35673282000005</v>
      </c>
      <c r="F421" s="427">
        <f t="shared" si="34"/>
        <v>506.21796002000002</v>
      </c>
      <c r="G421" s="493">
        <f t="shared" si="33"/>
        <v>0.75740683853682855</v>
      </c>
      <c r="H421" s="3"/>
    </row>
    <row r="422" spans="2:11" x14ac:dyDescent="0.35">
      <c r="B422" s="484"/>
      <c r="C422" s="485" t="s">
        <v>257</v>
      </c>
      <c r="D422" s="426">
        <f>D595</f>
        <v>11.832086225588375</v>
      </c>
      <c r="E422" s="427">
        <f>E595</f>
        <v>11.832086220000001</v>
      </c>
      <c r="F422" s="427">
        <f>F595</f>
        <v>11.832086220000001</v>
      </c>
      <c r="G422" s="493">
        <f t="shared" si="33"/>
        <v>1</v>
      </c>
    </row>
    <row r="423" spans="2:11" x14ac:dyDescent="0.35">
      <c r="B423" s="90"/>
      <c r="C423" s="237" t="s">
        <v>225</v>
      </c>
      <c r="D423" s="270">
        <f>SUM(D424:D425)</f>
        <v>3557.1592286419996</v>
      </c>
      <c r="E423" s="496">
        <f>SUM(E424:E425)</f>
        <v>3780.4333080399997</v>
      </c>
      <c r="F423" s="496">
        <v>2891.1171842720005</v>
      </c>
      <c r="G423" s="310">
        <f>F423/E423</f>
        <v>0.76475815037481154</v>
      </c>
      <c r="H423" s="11"/>
      <c r="J423" s="3"/>
    </row>
    <row r="424" spans="2:11" x14ac:dyDescent="0.35">
      <c r="B424" s="240"/>
      <c r="C424" s="241" t="s">
        <v>111</v>
      </c>
      <c r="D424" s="426">
        <f>D433+D442+D451+D460+D469+D478+D487+D496+D505+D523+D532+D541+D550+D559+D568+D577+D586+D597</f>
        <v>3323.6040499999995</v>
      </c>
      <c r="E424" s="427">
        <f>E433+E442+E451+E460+E469+E478+E487+E496+E505+E523+E532+E541+E550+E559+E568+E577+E586+E597</f>
        <v>3508.5294353999998</v>
      </c>
      <c r="F424" s="427">
        <v>2714.6446922399996</v>
      </c>
      <c r="G424" s="493">
        <f t="shared" si="33"/>
        <v>0.77372721028076796</v>
      </c>
      <c r="J424" s="3"/>
    </row>
    <row r="425" spans="2:11" ht="15" thickBot="1" x14ac:dyDescent="0.4">
      <c r="B425" s="14"/>
      <c r="C425" s="55" t="s">
        <v>113</v>
      </c>
      <c r="D425" s="500">
        <f>D434+D443+D452+D461+D470+D479+D488+D497+D506+D515+D524+D533+D542+D551+D560+D569+D578+D587+D598</f>
        <v>233.55517864200002</v>
      </c>
      <c r="E425" s="275">
        <f>E434+E443+E452+E461+E470+E479+E488+E497+E506+E515+E524+E533+E542+E551+E560+E569+E578+E587+E598</f>
        <v>271.90387263999997</v>
      </c>
      <c r="F425" s="275">
        <v>176.47249203200002</v>
      </c>
      <c r="G425" s="493">
        <f t="shared" si="33"/>
        <v>0.64902529823710586</v>
      </c>
      <c r="J425" s="3"/>
    </row>
    <row r="426" spans="2:11" x14ac:dyDescent="0.35">
      <c r="B426" s="194" t="s">
        <v>11</v>
      </c>
      <c r="C426" s="228" t="s">
        <v>259</v>
      </c>
      <c r="D426" s="486">
        <f>SUM(D427:D428)</f>
        <v>5.9190628900000002</v>
      </c>
      <c r="E426" s="487">
        <f>SUM(E427:E428)</f>
        <v>5.8735628900000005</v>
      </c>
      <c r="F426" s="488">
        <f>SUM(F427:F428)</f>
        <v>5.7970689599999998</v>
      </c>
      <c r="G426" s="492">
        <f>F426/E426</f>
        <v>0.98697657087655688</v>
      </c>
      <c r="I426" s="538"/>
      <c r="J426" s="538"/>
      <c r="K426" s="538"/>
    </row>
    <row r="427" spans="2:11" x14ac:dyDescent="0.35">
      <c r="B427" s="231"/>
      <c r="C427" s="232" t="s">
        <v>111</v>
      </c>
      <c r="D427" s="490">
        <f t="shared" ref="D427:F428" si="35">D430+D433</f>
        <v>1.7596600000000002</v>
      </c>
      <c r="E427" s="491">
        <f t="shared" si="35"/>
        <v>1.7141600000000001</v>
      </c>
      <c r="F427" s="491">
        <f t="shared" si="35"/>
        <v>1.6376660700000001</v>
      </c>
      <c r="G427" s="235">
        <f>F427/E427</f>
        <v>0.95537526835301256</v>
      </c>
      <c r="I427" s="538"/>
      <c r="J427" s="538"/>
      <c r="K427" s="538"/>
    </row>
    <row r="428" spans="2:11" x14ac:dyDescent="0.35">
      <c r="B428" s="231"/>
      <c r="C428" s="232" t="s">
        <v>113</v>
      </c>
      <c r="D428" s="490">
        <f t="shared" si="35"/>
        <v>4.15940289</v>
      </c>
      <c r="E428" s="491">
        <f t="shared" si="35"/>
        <v>4.15940289</v>
      </c>
      <c r="F428" s="491">
        <f t="shared" si="35"/>
        <v>4.15940289</v>
      </c>
      <c r="G428" s="235">
        <f>F428/E428</f>
        <v>1</v>
      </c>
    </row>
    <row r="429" spans="2:11" x14ac:dyDescent="0.35">
      <c r="B429" s="236"/>
      <c r="C429" s="237" t="s">
        <v>137</v>
      </c>
      <c r="D429" s="270">
        <f>SUM(D430:D431)</f>
        <v>1.7596600000000002</v>
      </c>
      <c r="E429" s="271">
        <f>SUM(E430:E431)</f>
        <v>1.7141600000000001</v>
      </c>
      <c r="F429" s="271">
        <f>SUM(F430:F431)</f>
        <v>1.6376660700000001</v>
      </c>
      <c r="G429" s="53">
        <f>F429/E429</f>
        <v>0.95537526835301256</v>
      </c>
    </row>
    <row r="430" spans="2:11" x14ac:dyDescent="0.35">
      <c r="B430" s="240"/>
      <c r="C430" s="241" t="s">
        <v>111</v>
      </c>
      <c r="D430" s="272">
        <v>1.7596600000000002</v>
      </c>
      <c r="E430" s="273">
        <v>1.7141600000000001</v>
      </c>
      <c r="F430" s="273">
        <v>1.6376660700000001</v>
      </c>
      <c r="G430" s="493">
        <f>F430/E430</f>
        <v>0.95537526835301256</v>
      </c>
    </row>
    <row r="431" spans="2:11" x14ac:dyDescent="0.35">
      <c r="B431" s="240"/>
      <c r="C431" s="54" t="s">
        <v>113</v>
      </c>
      <c r="D431" s="272">
        <v>0</v>
      </c>
      <c r="E431" s="273">
        <v>0</v>
      </c>
      <c r="F431" s="273">
        <v>0</v>
      </c>
      <c r="G431" s="48">
        <v>0</v>
      </c>
    </row>
    <row r="432" spans="2:11" x14ac:dyDescent="0.35">
      <c r="B432" s="90"/>
      <c r="C432" s="237" t="s">
        <v>225</v>
      </c>
      <c r="D432" s="270">
        <f>SUM(D433:D434)</f>
        <v>4.15940289</v>
      </c>
      <c r="E432" s="271">
        <f>SUM(E433:E434)</f>
        <v>4.15940289</v>
      </c>
      <c r="F432" s="271">
        <f>SUM(F433:F434)</f>
        <v>4.15940289</v>
      </c>
      <c r="G432" s="53">
        <f>F432/E432</f>
        <v>1</v>
      </c>
    </row>
    <row r="433" spans="2:11" x14ac:dyDescent="0.35">
      <c r="B433" s="240"/>
      <c r="C433" s="241" t="s">
        <v>111</v>
      </c>
      <c r="D433" s="272">
        <v>0</v>
      </c>
      <c r="E433" s="273">
        <v>0</v>
      </c>
      <c r="F433" s="273">
        <v>0</v>
      </c>
      <c r="G433" s="48">
        <v>0</v>
      </c>
    </row>
    <row r="434" spans="2:11" ht="15" thickBot="1" x14ac:dyDescent="0.4">
      <c r="B434" s="14"/>
      <c r="C434" s="55" t="s">
        <v>113</v>
      </c>
      <c r="D434" s="274">
        <v>4.15940289</v>
      </c>
      <c r="E434" s="275">
        <v>4.15940289</v>
      </c>
      <c r="F434" s="275">
        <v>4.15940289</v>
      </c>
      <c r="G434" s="493">
        <f t="shared" ref="G434:G442" si="36">F434/E434</f>
        <v>1</v>
      </c>
      <c r="I434" s="646"/>
      <c r="J434" s="1"/>
      <c r="K434" s="1"/>
    </row>
    <row r="435" spans="2:11" x14ac:dyDescent="0.35">
      <c r="B435" s="194" t="s">
        <v>13</v>
      </c>
      <c r="C435" s="228" t="s">
        <v>14</v>
      </c>
      <c r="D435" s="486">
        <f>SUM(D436:D437)</f>
        <v>504.55395999999996</v>
      </c>
      <c r="E435" s="487">
        <f>SUM(E436:E437)</f>
        <v>496.67274926000005</v>
      </c>
      <c r="F435" s="488">
        <f>SUM(F436:F437)</f>
        <v>307.61536765</v>
      </c>
      <c r="G435" s="492">
        <f t="shared" si="36"/>
        <v>0.61935221553491837</v>
      </c>
    </row>
    <row r="436" spans="2:11" x14ac:dyDescent="0.35">
      <c r="B436" s="231"/>
      <c r="C436" s="232" t="s">
        <v>111</v>
      </c>
      <c r="D436" s="490">
        <f t="shared" ref="D436:F437" si="37">D439+D442</f>
        <v>230.36095999999998</v>
      </c>
      <c r="E436" s="491">
        <f t="shared" si="37"/>
        <v>362.83021052000004</v>
      </c>
      <c r="F436" s="491">
        <f t="shared" si="37"/>
        <v>173.83382890999999</v>
      </c>
      <c r="G436" s="235">
        <f t="shared" si="36"/>
        <v>0.47910516784383883</v>
      </c>
      <c r="I436" s="495"/>
      <c r="J436" s="495"/>
      <c r="K436" s="495"/>
    </row>
    <row r="437" spans="2:11" x14ac:dyDescent="0.35">
      <c r="B437" s="231"/>
      <c r="C437" s="232" t="s">
        <v>113</v>
      </c>
      <c r="D437" s="490">
        <f t="shared" si="37"/>
        <v>274.19299999999998</v>
      </c>
      <c r="E437" s="491">
        <f t="shared" si="37"/>
        <v>133.84253874000001</v>
      </c>
      <c r="F437" s="491">
        <f t="shared" si="37"/>
        <v>133.78153874</v>
      </c>
      <c r="G437" s="235">
        <f t="shared" si="36"/>
        <v>0.99954424056376801</v>
      </c>
      <c r="I437" s="494"/>
      <c r="J437" s="1"/>
      <c r="K437" s="1"/>
    </row>
    <row r="438" spans="2:11" x14ac:dyDescent="0.35">
      <c r="B438" s="236"/>
      <c r="C438" s="237" t="s">
        <v>137</v>
      </c>
      <c r="D438" s="270">
        <f>SUM(D439:D440)</f>
        <v>309.92678999999998</v>
      </c>
      <c r="E438" s="271">
        <f>SUM(E439:E440)</f>
        <v>298.59690892000003</v>
      </c>
      <c r="F438" s="271">
        <f>SUM(F439:F440)</f>
        <v>161.04683574000001</v>
      </c>
      <c r="G438" s="53">
        <f t="shared" si="36"/>
        <v>0.53934528767391765</v>
      </c>
      <c r="I438" s="495"/>
    </row>
    <row r="439" spans="2:11" x14ac:dyDescent="0.35">
      <c r="B439" s="240"/>
      <c r="C439" s="241" t="s">
        <v>111</v>
      </c>
      <c r="D439" s="272">
        <v>35.733789999999999</v>
      </c>
      <c r="E439" s="273">
        <v>164.75437018</v>
      </c>
      <c r="F439" s="273">
        <v>27.265296999999997</v>
      </c>
      <c r="G439" s="493">
        <f t="shared" si="36"/>
        <v>0.1654905843785005</v>
      </c>
      <c r="I439" s="495"/>
    </row>
    <row r="440" spans="2:11" x14ac:dyDescent="0.35">
      <c r="B440" s="240"/>
      <c r="C440" s="54" t="s">
        <v>113</v>
      </c>
      <c r="D440" s="272">
        <v>274.19299999999998</v>
      </c>
      <c r="E440" s="273">
        <v>133.84253874000001</v>
      </c>
      <c r="F440" s="273">
        <v>133.78153874</v>
      </c>
      <c r="G440" s="493">
        <f t="shared" si="36"/>
        <v>0.99954424056376801</v>
      </c>
    </row>
    <row r="441" spans="2:11" x14ac:dyDescent="0.35">
      <c r="B441" s="90"/>
      <c r="C441" s="237" t="s">
        <v>225</v>
      </c>
      <c r="D441" s="270">
        <f>SUM(D442:D443)</f>
        <v>194.62716999999998</v>
      </c>
      <c r="E441" s="271">
        <f>SUM(E442:E443)</f>
        <v>198.07584034000001</v>
      </c>
      <c r="F441" s="271">
        <f>SUM(F442:F443)</f>
        <v>146.56853190999999</v>
      </c>
      <c r="G441" s="53">
        <f t="shared" si="36"/>
        <v>0.7399616816387754</v>
      </c>
    </row>
    <row r="442" spans="2:11" x14ac:dyDescent="0.35">
      <c r="B442" s="240"/>
      <c r="C442" s="241" t="s">
        <v>111</v>
      </c>
      <c r="D442" s="272">
        <v>194.62716999999998</v>
      </c>
      <c r="E442" s="273">
        <v>198.07584034000001</v>
      </c>
      <c r="F442" s="273">
        <v>146.56853190999999</v>
      </c>
      <c r="G442" s="493">
        <f t="shared" si="36"/>
        <v>0.7399616816387754</v>
      </c>
    </row>
    <row r="443" spans="2:11" ht="15" thickBot="1" x14ac:dyDescent="0.4">
      <c r="B443" s="14"/>
      <c r="C443" s="55" t="s">
        <v>113</v>
      </c>
      <c r="D443" s="272">
        <v>0</v>
      </c>
      <c r="E443" s="273">
        <v>0</v>
      </c>
      <c r="F443" s="273">
        <v>0</v>
      </c>
      <c r="G443" s="48">
        <v>0</v>
      </c>
    </row>
    <row r="444" spans="2:11" x14ac:dyDescent="0.35">
      <c r="B444" s="194" t="s">
        <v>15</v>
      </c>
      <c r="C444" s="228" t="s">
        <v>304</v>
      </c>
      <c r="D444" s="486">
        <f>SUM(D445:D446)</f>
        <v>20.074809999999999</v>
      </c>
      <c r="E444" s="487">
        <f>SUM(E445:E446)</f>
        <v>59.510811109999999</v>
      </c>
      <c r="F444" s="488">
        <f>SUM(F445:F446)</f>
        <v>51.823070759999993</v>
      </c>
      <c r="G444" s="492">
        <f>F444/E444</f>
        <v>0.87081775215952006</v>
      </c>
    </row>
    <row r="445" spans="2:11" x14ac:dyDescent="0.35">
      <c r="B445" s="231"/>
      <c r="C445" s="232" t="s">
        <v>111</v>
      </c>
      <c r="D445" s="490">
        <f t="shared" ref="D445:F446" si="38">D448+D451</f>
        <v>19.15981</v>
      </c>
      <c r="E445" s="491">
        <f t="shared" si="38"/>
        <v>58.59581111</v>
      </c>
      <c r="F445" s="491">
        <f t="shared" si="38"/>
        <v>51.774818429999996</v>
      </c>
      <c r="G445" s="308">
        <f>F445/E445</f>
        <v>0.88359248637764942</v>
      </c>
    </row>
    <row r="446" spans="2:11" x14ac:dyDescent="0.35">
      <c r="B446" s="231"/>
      <c r="C446" s="232" t="s">
        <v>113</v>
      </c>
      <c r="D446" s="490">
        <f t="shared" si="38"/>
        <v>0.91500000000000004</v>
      </c>
      <c r="E446" s="491">
        <f t="shared" si="38"/>
        <v>0.91500000000000004</v>
      </c>
      <c r="F446" s="491">
        <f t="shared" si="38"/>
        <v>4.8252330000000003E-2</v>
      </c>
      <c r="G446" s="502">
        <v>0</v>
      </c>
    </row>
    <row r="447" spans="2:11" x14ac:dyDescent="0.35">
      <c r="B447" s="236"/>
      <c r="C447" s="237" t="s">
        <v>137</v>
      </c>
      <c r="D447" s="270">
        <f>SUM(D448:D449)</f>
        <v>12.698</v>
      </c>
      <c r="E447" s="496">
        <f>SUM(E448:E449)</f>
        <v>52.128</v>
      </c>
      <c r="F447" s="496">
        <f>SUM(F448:F449)</f>
        <v>46.489956999999997</v>
      </c>
      <c r="G447" s="310">
        <f>F447/E447</f>
        <v>0.89184233041743399</v>
      </c>
    </row>
    <row r="448" spans="2:11" x14ac:dyDescent="0.35">
      <c r="B448" s="240"/>
      <c r="C448" s="241" t="s">
        <v>111</v>
      </c>
      <c r="D448" s="272">
        <v>12.698</v>
      </c>
      <c r="E448" s="497">
        <v>52.128</v>
      </c>
      <c r="F448" s="497">
        <v>46.489956999999997</v>
      </c>
      <c r="G448" s="498">
        <f>F448/E448</f>
        <v>0.89184233041743399</v>
      </c>
    </row>
    <row r="449" spans="2:11" x14ac:dyDescent="0.35">
      <c r="B449" s="240"/>
      <c r="C449" s="54" t="s">
        <v>113</v>
      </c>
      <c r="D449" s="272">
        <v>0</v>
      </c>
      <c r="E449" s="497">
        <v>0</v>
      </c>
      <c r="F449" s="497">
        <v>0</v>
      </c>
      <c r="G449" s="311">
        <v>0</v>
      </c>
    </row>
    <row r="450" spans="2:11" x14ac:dyDescent="0.35">
      <c r="B450" s="90"/>
      <c r="C450" s="237" t="s">
        <v>225</v>
      </c>
      <c r="D450" s="270">
        <f>SUM(D451:D452)</f>
        <v>7.3768099999999999</v>
      </c>
      <c r="E450" s="496">
        <f>SUM(E451:E452)</f>
        <v>7.3828111099999996</v>
      </c>
      <c r="F450" s="496">
        <f>SUM(F451:F452)</f>
        <v>5.3331137600000007</v>
      </c>
      <c r="G450" s="310">
        <f>F450/E450</f>
        <v>0.72236898391946003</v>
      </c>
    </row>
    <row r="451" spans="2:11" x14ac:dyDescent="0.35">
      <c r="B451" s="240"/>
      <c r="C451" s="241" t="s">
        <v>111</v>
      </c>
      <c r="D451" s="272">
        <v>6.4618099999999998</v>
      </c>
      <c r="E451" s="497">
        <v>6.4678111099999995</v>
      </c>
      <c r="F451" s="497">
        <v>5.2848614300000003</v>
      </c>
      <c r="G451" s="498">
        <f>F451/E451</f>
        <v>0.81710200562737223</v>
      </c>
    </row>
    <row r="452" spans="2:11" ht="15" thickBot="1" x14ac:dyDescent="0.4">
      <c r="B452" s="14"/>
      <c r="C452" s="55" t="s">
        <v>113</v>
      </c>
      <c r="D452" s="500">
        <v>0.91500000000000004</v>
      </c>
      <c r="E452" s="275">
        <v>0.91500000000000004</v>
      </c>
      <c r="F452" s="275">
        <v>4.8252330000000003E-2</v>
      </c>
      <c r="G452" s="501">
        <v>0</v>
      </c>
    </row>
    <row r="453" spans="2:11" x14ac:dyDescent="0.35">
      <c r="B453" s="194" t="s">
        <v>30</v>
      </c>
      <c r="C453" s="228" t="s">
        <v>41</v>
      </c>
      <c r="D453" s="486">
        <f>SUM(D454:D455)</f>
        <v>5.0000000000000001E-3</v>
      </c>
      <c r="E453" s="487">
        <f>SUM(E454:E455)</f>
        <v>5.0000000000000001E-3</v>
      </c>
      <c r="F453" s="488">
        <f>SUM(F454:F455)</f>
        <v>2.5000000000000001E-3</v>
      </c>
      <c r="G453" s="492">
        <f>F453/E453</f>
        <v>0.5</v>
      </c>
    </row>
    <row r="454" spans="2:11" x14ac:dyDescent="0.35">
      <c r="B454" s="231"/>
      <c r="C454" s="232" t="s">
        <v>111</v>
      </c>
      <c r="D454" s="490">
        <f t="shared" ref="D454:F455" si="39">D457+D460</f>
        <v>0</v>
      </c>
      <c r="E454" s="491">
        <f t="shared" si="39"/>
        <v>0</v>
      </c>
      <c r="F454" s="491">
        <f t="shared" si="39"/>
        <v>0</v>
      </c>
      <c r="G454" s="502">
        <v>0</v>
      </c>
    </row>
    <row r="455" spans="2:11" x14ac:dyDescent="0.35">
      <c r="B455" s="231"/>
      <c r="C455" s="232" t="s">
        <v>113</v>
      </c>
      <c r="D455" s="490">
        <f t="shared" si="39"/>
        <v>5.0000000000000001E-3</v>
      </c>
      <c r="E455" s="491">
        <f t="shared" si="39"/>
        <v>5.0000000000000001E-3</v>
      </c>
      <c r="F455" s="491">
        <f t="shared" si="39"/>
        <v>2.5000000000000001E-3</v>
      </c>
      <c r="G455" s="308">
        <f>F455/E455</f>
        <v>0.5</v>
      </c>
    </row>
    <row r="456" spans="2:11" x14ac:dyDescent="0.35">
      <c r="B456" s="236"/>
      <c r="C456" s="237" t="s">
        <v>137</v>
      </c>
      <c r="D456" s="270">
        <f>SUM(D457:D458)</f>
        <v>5.0000000000000001E-3</v>
      </c>
      <c r="E456" s="496">
        <f>SUM(E457:E458)</f>
        <v>5.0000000000000001E-3</v>
      </c>
      <c r="F456" s="496">
        <f>SUM(F457:F458)</f>
        <v>2.5000000000000001E-3</v>
      </c>
      <c r="G456" s="310">
        <f>F456/E456</f>
        <v>0.5</v>
      </c>
    </row>
    <row r="457" spans="2:11" x14ac:dyDescent="0.35">
      <c r="B457" s="240"/>
      <c r="C457" s="241" t="s">
        <v>111</v>
      </c>
      <c r="D457" s="272">
        <v>0</v>
      </c>
      <c r="E457" s="497">
        <v>0</v>
      </c>
      <c r="F457" s="497">
        <v>0</v>
      </c>
      <c r="G457" s="311">
        <v>0</v>
      </c>
    </row>
    <row r="458" spans="2:11" x14ac:dyDescent="0.35">
      <c r="B458" s="240"/>
      <c r="C458" s="54" t="s">
        <v>113</v>
      </c>
      <c r="D458" s="272">
        <v>5.0000000000000001E-3</v>
      </c>
      <c r="E458" s="497">
        <v>5.0000000000000001E-3</v>
      </c>
      <c r="F458" s="497">
        <v>2.5000000000000001E-3</v>
      </c>
      <c r="G458" s="498">
        <f>F458/E458</f>
        <v>0.5</v>
      </c>
    </row>
    <row r="459" spans="2:11" x14ac:dyDescent="0.35">
      <c r="B459" s="90"/>
      <c r="C459" s="237" t="s">
        <v>225</v>
      </c>
      <c r="D459" s="270">
        <f>SUM(D460:D461)</f>
        <v>0</v>
      </c>
      <c r="E459" s="496">
        <f>SUM(E460:E461)</f>
        <v>0</v>
      </c>
      <c r="F459" s="496">
        <f>SUM(F460:F461)</f>
        <v>0</v>
      </c>
      <c r="G459" s="499">
        <v>0</v>
      </c>
    </row>
    <row r="460" spans="2:11" x14ac:dyDescent="0.35">
      <c r="B460" s="240"/>
      <c r="C460" s="241" t="s">
        <v>111</v>
      </c>
      <c r="D460" s="272">
        <v>0</v>
      </c>
      <c r="E460" s="497">
        <v>0</v>
      </c>
      <c r="F460" s="497">
        <v>0</v>
      </c>
      <c r="G460" s="311">
        <v>0</v>
      </c>
    </row>
    <row r="461" spans="2:11" ht="15" thickBot="1" x14ac:dyDescent="0.4">
      <c r="B461" s="14"/>
      <c r="C461" s="55" t="s">
        <v>113</v>
      </c>
      <c r="D461" s="500">
        <v>0</v>
      </c>
      <c r="E461" s="275">
        <v>0</v>
      </c>
      <c r="F461" s="275">
        <v>0</v>
      </c>
      <c r="G461" s="501">
        <v>0</v>
      </c>
    </row>
    <row r="462" spans="2:11" x14ac:dyDescent="0.35">
      <c r="B462" s="194" t="s">
        <v>73</v>
      </c>
      <c r="C462" s="228" t="s">
        <v>242</v>
      </c>
      <c r="D462" s="486">
        <f>SUM(D463:D464)</f>
        <v>31.074619999999999</v>
      </c>
      <c r="E462" s="487">
        <f>SUM(E463:E464)</f>
        <v>34.707148930000002</v>
      </c>
      <c r="F462" s="488">
        <f>SUM(F463:F464)</f>
        <v>25.079402930000004</v>
      </c>
      <c r="G462" s="492">
        <f t="shared" ref="G462:G469" si="40">F462/E462</f>
        <v>0.72260049307369034</v>
      </c>
    </row>
    <row r="463" spans="2:11" x14ac:dyDescent="0.35">
      <c r="B463" s="231"/>
      <c r="C463" s="232" t="s">
        <v>111</v>
      </c>
      <c r="D463" s="490">
        <f t="shared" ref="D463:F464" si="41">D466+D469</f>
        <v>29.42812</v>
      </c>
      <c r="E463" s="491">
        <f t="shared" si="41"/>
        <v>33.060648929999999</v>
      </c>
      <c r="F463" s="491">
        <f t="shared" si="41"/>
        <v>23.597532030000004</v>
      </c>
      <c r="G463" s="235">
        <f t="shared" si="40"/>
        <v>0.71376493788623296</v>
      </c>
      <c r="I463" s="494"/>
      <c r="J463" s="1"/>
      <c r="K463" s="1"/>
    </row>
    <row r="464" spans="2:11" x14ac:dyDescent="0.35">
      <c r="B464" s="231"/>
      <c r="C464" s="232" t="s">
        <v>113</v>
      </c>
      <c r="D464" s="490">
        <f t="shared" si="41"/>
        <v>1.6465000000000001</v>
      </c>
      <c r="E464" s="491">
        <f t="shared" si="41"/>
        <v>1.6465000000000001</v>
      </c>
      <c r="F464" s="491">
        <f t="shared" si="41"/>
        <v>1.4818709000000001</v>
      </c>
      <c r="G464" s="235">
        <f t="shared" si="40"/>
        <v>0.90001269359246894</v>
      </c>
      <c r="I464" s="495"/>
      <c r="J464" s="495"/>
      <c r="K464" s="495"/>
    </row>
    <row r="465" spans="2:11" x14ac:dyDescent="0.35">
      <c r="B465" s="236"/>
      <c r="C465" s="237" t="s">
        <v>137</v>
      </c>
      <c r="D465" s="270">
        <f>SUM(D466:D467)</f>
        <v>30.074619999999999</v>
      </c>
      <c r="E465" s="496">
        <f>SUM(E466:E467)</f>
        <v>33.707148930000002</v>
      </c>
      <c r="F465" s="496">
        <f>SUM(F466:F467)</f>
        <v>24.177163930000003</v>
      </c>
      <c r="G465" s="310">
        <f t="shared" si="40"/>
        <v>0.71727110412716832</v>
      </c>
      <c r="I465" s="494"/>
      <c r="J465" s="1"/>
      <c r="K465" s="1"/>
    </row>
    <row r="466" spans="2:11" x14ac:dyDescent="0.35">
      <c r="B466" s="240"/>
      <c r="C466" s="241" t="s">
        <v>111</v>
      </c>
      <c r="D466" s="272">
        <v>28.42812</v>
      </c>
      <c r="E466" s="648">
        <v>32.060648929999999</v>
      </c>
      <c r="F466" s="273">
        <v>22.695293030000002</v>
      </c>
      <c r="G466" s="498">
        <f t="shared" si="40"/>
        <v>0.70788626517049114</v>
      </c>
      <c r="I466" s="495"/>
    </row>
    <row r="467" spans="2:11" x14ac:dyDescent="0.35">
      <c r="B467" s="240"/>
      <c r="C467" s="54" t="s">
        <v>113</v>
      </c>
      <c r="D467" s="272">
        <v>1.6465000000000001</v>
      </c>
      <c r="E467" s="273">
        <v>1.6465000000000001</v>
      </c>
      <c r="F467" s="273">
        <v>1.4818709000000001</v>
      </c>
      <c r="G467" s="498">
        <f t="shared" si="40"/>
        <v>0.90001269359246894</v>
      </c>
      <c r="I467" s="495"/>
    </row>
    <row r="468" spans="2:11" x14ac:dyDescent="0.35">
      <c r="B468" s="90"/>
      <c r="C468" s="237" t="s">
        <v>225</v>
      </c>
      <c r="D468" s="270">
        <f>SUM(D469:D470)</f>
        <v>1</v>
      </c>
      <c r="E468" s="496">
        <f>SUM(E469:E470)</f>
        <v>1</v>
      </c>
      <c r="F468" s="496">
        <f>SUM(F469:F470)</f>
        <v>0.90223900000000001</v>
      </c>
      <c r="G468" s="310">
        <f t="shared" si="40"/>
        <v>0.90223900000000001</v>
      </c>
    </row>
    <row r="469" spans="2:11" x14ac:dyDescent="0.35">
      <c r="B469" s="240"/>
      <c r="C469" s="241" t="s">
        <v>111</v>
      </c>
      <c r="D469" s="272">
        <v>1</v>
      </c>
      <c r="E469" s="648">
        <v>1</v>
      </c>
      <c r="F469" s="273">
        <v>0.90223900000000001</v>
      </c>
      <c r="G469" s="498">
        <f t="shared" si="40"/>
        <v>0.90223900000000001</v>
      </c>
    </row>
    <row r="470" spans="2:11" ht="15" thickBot="1" x14ac:dyDescent="0.4">
      <c r="B470" s="14"/>
      <c r="C470" s="55" t="s">
        <v>113</v>
      </c>
      <c r="D470" s="272">
        <v>0</v>
      </c>
      <c r="E470" s="497">
        <v>0</v>
      </c>
      <c r="F470" s="497">
        <v>0</v>
      </c>
      <c r="G470" s="311">
        <v>0</v>
      </c>
    </row>
    <row r="471" spans="2:11" x14ac:dyDescent="0.35">
      <c r="B471" s="194" t="s">
        <v>74</v>
      </c>
      <c r="C471" s="228" t="s">
        <v>42</v>
      </c>
      <c r="D471" s="486">
        <f>SUM(D472:D473)</f>
        <v>5.1573099999999998</v>
      </c>
      <c r="E471" s="487">
        <f>SUM(E472:E473)</f>
        <v>5.01694</v>
      </c>
      <c r="F471" s="488">
        <f>SUM(F472:F473)</f>
        <v>5.01694</v>
      </c>
      <c r="G471" s="492">
        <f>F471/E471</f>
        <v>1</v>
      </c>
    </row>
    <row r="472" spans="2:11" x14ac:dyDescent="0.35">
      <c r="B472" s="231"/>
      <c r="C472" s="232" t="s">
        <v>111</v>
      </c>
      <c r="D472" s="490">
        <f t="shared" ref="D472:F473" si="42">D475+D478</f>
        <v>0</v>
      </c>
      <c r="E472" s="491">
        <f t="shared" si="42"/>
        <v>0</v>
      </c>
      <c r="F472" s="491">
        <f t="shared" si="42"/>
        <v>0</v>
      </c>
      <c r="G472" s="502">
        <v>0</v>
      </c>
    </row>
    <row r="473" spans="2:11" x14ac:dyDescent="0.35">
      <c r="B473" s="231"/>
      <c r="C473" s="232" t="s">
        <v>113</v>
      </c>
      <c r="D473" s="490">
        <f t="shared" si="42"/>
        <v>5.1573099999999998</v>
      </c>
      <c r="E473" s="491">
        <f t="shared" si="42"/>
        <v>5.01694</v>
      </c>
      <c r="F473" s="491">
        <f t="shared" si="42"/>
        <v>5.01694</v>
      </c>
      <c r="G473" s="235">
        <f>F473/E473</f>
        <v>1</v>
      </c>
    </row>
    <row r="474" spans="2:11" x14ac:dyDescent="0.35">
      <c r="B474" s="236"/>
      <c r="C474" s="237" t="s">
        <v>137</v>
      </c>
      <c r="D474" s="270">
        <f>SUM(D475:D476)</f>
        <v>5.1573099999999998</v>
      </c>
      <c r="E474" s="496">
        <f>SUM(E475:E476)</f>
        <v>5.01694</v>
      </c>
      <c r="F474" s="496">
        <f>SUM(F475:F476)</f>
        <v>5.01694</v>
      </c>
      <c r="G474" s="310">
        <f>F474/E474</f>
        <v>1</v>
      </c>
    </row>
    <row r="475" spans="2:11" x14ac:dyDescent="0.35">
      <c r="B475" s="240"/>
      <c r="C475" s="241" t="s">
        <v>111</v>
      </c>
      <c r="D475" s="272">
        <v>0</v>
      </c>
      <c r="E475" s="497">
        <v>0</v>
      </c>
      <c r="F475" s="497">
        <v>0</v>
      </c>
      <c r="G475" s="311">
        <v>0</v>
      </c>
    </row>
    <row r="476" spans="2:11" x14ac:dyDescent="0.35">
      <c r="B476" s="240"/>
      <c r="C476" s="54" t="s">
        <v>113</v>
      </c>
      <c r="D476" s="272">
        <v>5.1573099999999998</v>
      </c>
      <c r="E476" s="273">
        <v>5.01694</v>
      </c>
      <c r="F476" s="273">
        <v>5.01694</v>
      </c>
      <c r="G476" s="498">
        <f>F476/E476</f>
        <v>1</v>
      </c>
    </row>
    <row r="477" spans="2:11" x14ac:dyDescent="0.35">
      <c r="B477" s="90"/>
      <c r="C477" s="237" t="s">
        <v>225</v>
      </c>
      <c r="D477" s="270">
        <f>SUM(D478:D479)</f>
        <v>0</v>
      </c>
      <c r="E477" s="496">
        <f>SUM(E478:E479)</f>
        <v>0</v>
      </c>
      <c r="F477" s="496">
        <f>SUM(F478:F479)</f>
        <v>0</v>
      </c>
      <c r="G477" s="499">
        <v>0</v>
      </c>
    </row>
    <row r="478" spans="2:11" x14ac:dyDescent="0.35">
      <c r="B478" s="240"/>
      <c r="C478" s="241" t="s">
        <v>111</v>
      </c>
      <c r="D478" s="272">
        <v>0</v>
      </c>
      <c r="E478" s="497">
        <v>0</v>
      </c>
      <c r="F478" s="497">
        <v>0</v>
      </c>
      <c r="G478" s="311">
        <v>0</v>
      </c>
    </row>
    <row r="479" spans="2:11" ht="15" thickBot="1" x14ac:dyDescent="0.4">
      <c r="B479" s="14"/>
      <c r="C479" s="55" t="s">
        <v>113</v>
      </c>
      <c r="D479" s="272">
        <v>0</v>
      </c>
      <c r="E479" s="497">
        <v>0</v>
      </c>
      <c r="F479" s="497">
        <v>0</v>
      </c>
      <c r="G479" s="311">
        <v>0</v>
      </c>
    </row>
    <row r="480" spans="2:11" x14ac:dyDescent="0.35">
      <c r="B480" s="194" t="s">
        <v>31</v>
      </c>
      <c r="C480" s="228" t="s">
        <v>243</v>
      </c>
      <c r="D480" s="486">
        <f>SUM(D481:D482)</f>
        <v>105.52964</v>
      </c>
      <c r="E480" s="487">
        <f>SUM(E481:E482)</f>
        <v>140.52763999999999</v>
      </c>
      <c r="F480" s="488">
        <f>SUM(F481:F482)</f>
        <v>139.26329102</v>
      </c>
      <c r="G480" s="492">
        <f>F480/E480</f>
        <v>0.99100284484959689</v>
      </c>
    </row>
    <row r="481" spans="2:9" x14ac:dyDescent="0.35">
      <c r="B481" s="231"/>
      <c r="C481" s="232" t="s">
        <v>111</v>
      </c>
      <c r="D481" s="490">
        <f t="shared" ref="D481:F482" si="43">D484+D487</f>
        <v>0</v>
      </c>
      <c r="E481" s="491">
        <f t="shared" si="43"/>
        <v>0</v>
      </c>
      <c r="F481" s="491">
        <f t="shared" si="43"/>
        <v>0</v>
      </c>
      <c r="G481" s="502">
        <v>0</v>
      </c>
    </row>
    <row r="482" spans="2:9" x14ac:dyDescent="0.35">
      <c r="B482" s="231"/>
      <c r="C482" s="232" t="s">
        <v>113</v>
      </c>
      <c r="D482" s="490">
        <f t="shared" si="43"/>
        <v>105.52964</v>
      </c>
      <c r="E482" s="491">
        <f t="shared" si="43"/>
        <v>140.52763999999999</v>
      </c>
      <c r="F482" s="491">
        <f t="shared" si="43"/>
        <v>139.26329102</v>
      </c>
      <c r="G482" s="235">
        <f>F482/E482</f>
        <v>0.99100284484959689</v>
      </c>
    </row>
    <row r="483" spans="2:9" x14ac:dyDescent="0.35">
      <c r="B483" s="236"/>
      <c r="C483" s="237" t="s">
        <v>137</v>
      </c>
      <c r="D483" s="270">
        <f>SUM(D484:D485)</f>
        <v>0</v>
      </c>
      <c r="E483" s="496">
        <f>SUM(E484:E485)</f>
        <v>0</v>
      </c>
      <c r="F483" s="496">
        <f>SUM(F484:F485)</f>
        <v>0</v>
      </c>
      <c r="G483" s="499">
        <v>0</v>
      </c>
    </row>
    <row r="484" spans="2:9" x14ac:dyDescent="0.35">
      <c r="B484" s="240"/>
      <c r="C484" s="241" t="s">
        <v>111</v>
      </c>
      <c r="D484" s="272">
        <v>0</v>
      </c>
      <c r="E484" s="497">
        <v>0</v>
      </c>
      <c r="F484" s="497">
        <v>0</v>
      </c>
      <c r="G484" s="311">
        <v>0</v>
      </c>
    </row>
    <row r="485" spans="2:9" x14ac:dyDescent="0.35">
      <c r="B485" s="240"/>
      <c r="C485" s="54" t="s">
        <v>113</v>
      </c>
      <c r="D485" s="272">
        <v>0</v>
      </c>
      <c r="E485" s="497">
        <v>0</v>
      </c>
      <c r="F485" s="497">
        <v>0</v>
      </c>
      <c r="G485" s="311">
        <v>0</v>
      </c>
    </row>
    <row r="486" spans="2:9" x14ac:dyDescent="0.35">
      <c r="B486" s="90"/>
      <c r="C486" s="237" t="s">
        <v>225</v>
      </c>
      <c r="D486" s="270">
        <f>SUM(D487:D488)</f>
        <v>105.52964</v>
      </c>
      <c r="E486" s="496">
        <f>SUM(E487:E488)</f>
        <v>140.52763999999999</v>
      </c>
      <c r="F486" s="496">
        <f>SUM(F487:F488)</f>
        <v>139.26329102</v>
      </c>
      <c r="G486" s="310">
        <f>F486/E486</f>
        <v>0.99100284484959689</v>
      </c>
    </row>
    <row r="487" spans="2:9" x14ac:dyDescent="0.35">
      <c r="B487" s="240"/>
      <c r="C487" s="241" t="s">
        <v>111</v>
      </c>
      <c r="D487" s="272">
        <v>0</v>
      </c>
      <c r="E487" s="497">
        <v>0</v>
      </c>
      <c r="F487" s="497">
        <v>0</v>
      </c>
      <c r="G487" s="311">
        <v>0</v>
      </c>
    </row>
    <row r="488" spans="2:9" ht="15" thickBot="1" x14ac:dyDescent="0.4">
      <c r="B488" s="14"/>
      <c r="C488" s="55" t="s">
        <v>113</v>
      </c>
      <c r="D488" s="274">
        <v>105.52964</v>
      </c>
      <c r="E488" s="275">
        <v>140.52763999999999</v>
      </c>
      <c r="F488" s="275">
        <v>139.26329102</v>
      </c>
      <c r="G488" s="498">
        <f t="shared" ref="G488:G495" si="44">F488/E488</f>
        <v>0.99100284484959689</v>
      </c>
    </row>
    <row r="489" spans="2:9" x14ac:dyDescent="0.35">
      <c r="B489" s="194" t="s">
        <v>75</v>
      </c>
      <c r="C489" s="228" t="s">
        <v>44</v>
      </c>
      <c r="D489" s="486">
        <f>SUM(D490:D491)</f>
        <v>1893.4571853599996</v>
      </c>
      <c r="E489" s="487">
        <f>SUM(E490:E491)</f>
        <v>3424.1168287899995</v>
      </c>
      <c r="F489" s="488">
        <f>SUM(F490:F491)</f>
        <v>1465.09541696</v>
      </c>
      <c r="G489" s="492">
        <f t="shared" si="44"/>
        <v>0.42787541728759571</v>
      </c>
    </row>
    <row r="490" spans="2:9" x14ac:dyDescent="0.35">
      <c r="B490" s="231"/>
      <c r="C490" s="232" t="s">
        <v>111</v>
      </c>
      <c r="D490" s="490">
        <f t="shared" ref="D490:F491" si="45">D493+D496</f>
        <v>1683.1257599999997</v>
      </c>
      <c r="E490" s="491">
        <f t="shared" si="45"/>
        <v>3167.0827734299996</v>
      </c>
      <c r="F490" s="491">
        <f t="shared" si="45"/>
        <v>1286.50673538</v>
      </c>
      <c r="G490" s="235">
        <f t="shared" si="44"/>
        <v>0.40621190774458138</v>
      </c>
    </row>
    <row r="491" spans="2:9" x14ac:dyDescent="0.35">
      <c r="B491" s="231"/>
      <c r="C491" s="232" t="s">
        <v>113</v>
      </c>
      <c r="D491" s="490">
        <f t="shared" si="45"/>
        <v>210.33142536000003</v>
      </c>
      <c r="E491" s="491">
        <f t="shared" si="45"/>
        <v>257.03405536000002</v>
      </c>
      <c r="F491" s="491">
        <f t="shared" si="45"/>
        <v>178.58868158000001</v>
      </c>
      <c r="G491" s="235">
        <f t="shared" si="44"/>
        <v>0.69480552423246023</v>
      </c>
    </row>
    <row r="492" spans="2:9" x14ac:dyDescent="0.35">
      <c r="B492" s="236"/>
      <c r="C492" s="237" t="s">
        <v>137</v>
      </c>
      <c r="D492" s="270">
        <f>SUM(D493:D494)</f>
        <v>1884.5273053599997</v>
      </c>
      <c r="E492" s="496">
        <f>SUM(E493:E494)</f>
        <v>3415.1869487899999</v>
      </c>
      <c r="F492" s="496">
        <f>SUM(F493:F494)</f>
        <v>1460.6213499</v>
      </c>
      <c r="G492" s="310">
        <f t="shared" si="44"/>
        <v>0.42768415662208414</v>
      </c>
    </row>
    <row r="493" spans="2:9" x14ac:dyDescent="0.35">
      <c r="B493" s="240"/>
      <c r="C493" s="241" t="s">
        <v>111</v>
      </c>
      <c r="D493" s="272">
        <v>1683.1257599999997</v>
      </c>
      <c r="E493" s="273">
        <v>3167.0827734299996</v>
      </c>
      <c r="F493" s="273">
        <v>1286.50673538</v>
      </c>
      <c r="G493" s="498">
        <f t="shared" si="44"/>
        <v>0.40621190774458138</v>
      </c>
    </row>
    <row r="494" spans="2:9" x14ac:dyDescent="0.35">
      <c r="B494" s="240"/>
      <c r="C494" s="54" t="s">
        <v>113</v>
      </c>
      <c r="D494" s="272">
        <v>201.40154536000003</v>
      </c>
      <c r="E494" s="273">
        <v>248.10417536000003</v>
      </c>
      <c r="F494" s="273">
        <v>174.11461452</v>
      </c>
      <c r="G494" s="498">
        <f t="shared" si="44"/>
        <v>0.70178026737099075</v>
      </c>
      <c r="I494" s="1"/>
    </row>
    <row r="495" spans="2:9" x14ac:dyDescent="0.35">
      <c r="B495" s="90"/>
      <c r="C495" s="237" t="s">
        <v>225</v>
      </c>
      <c r="D495" s="270">
        <f>SUM(D496:D497)</f>
        <v>8.9298800000000007</v>
      </c>
      <c r="E495" s="496">
        <f>SUM(E496:E497)</f>
        <v>8.9298800000000007</v>
      </c>
      <c r="F495" s="496">
        <f>SUM(F496:F497)</f>
        <v>4.4740670599999994</v>
      </c>
      <c r="G495" s="310">
        <f t="shared" si="44"/>
        <v>0.50102208092381972</v>
      </c>
    </row>
    <row r="496" spans="2:9" x14ac:dyDescent="0.35">
      <c r="B496" s="240"/>
      <c r="C496" s="241" t="s">
        <v>111</v>
      </c>
      <c r="D496" s="272">
        <v>0</v>
      </c>
      <c r="E496" s="497">
        <v>0</v>
      </c>
      <c r="F496" s="497">
        <v>0</v>
      </c>
      <c r="G496" s="311">
        <v>0</v>
      </c>
    </row>
    <row r="497" spans="2:11" ht="15" thickBot="1" x14ac:dyDescent="0.4">
      <c r="B497" s="14"/>
      <c r="C497" s="55" t="s">
        <v>113</v>
      </c>
      <c r="D497" s="274">
        <v>8.9298800000000007</v>
      </c>
      <c r="E497" s="275">
        <v>8.9298800000000007</v>
      </c>
      <c r="F497" s="275">
        <v>4.4740670599999994</v>
      </c>
      <c r="G497" s="498">
        <f>F497/E497</f>
        <v>0.50102208092381972</v>
      </c>
    </row>
    <row r="498" spans="2:11" x14ac:dyDescent="0.35">
      <c r="B498" s="194" t="s">
        <v>33</v>
      </c>
      <c r="C498" s="228" t="s">
        <v>76</v>
      </c>
      <c r="D498" s="486">
        <f>SUM(D499:D500)</f>
        <v>34.634988659999998</v>
      </c>
      <c r="E498" s="487">
        <f>SUM(E499:E500)</f>
        <v>37.192331529999997</v>
      </c>
      <c r="F498" s="488">
        <f>SUM(F499:F500)</f>
        <v>25.750062900000003</v>
      </c>
      <c r="G498" s="492">
        <f>F498/E498</f>
        <v>0.69234871385327224</v>
      </c>
    </row>
    <row r="499" spans="2:11" x14ac:dyDescent="0.35">
      <c r="B499" s="231"/>
      <c r="C499" s="232" t="s">
        <v>111</v>
      </c>
      <c r="D499" s="490">
        <f t="shared" ref="D499:F500" si="46">D502+D505</f>
        <v>0</v>
      </c>
      <c r="E499" s="491">
        <f t="shared" si="46"/>
        <v>0</v>
      </c>
      <c r="F499" s="491">
        <f t="shared" si="46"/>
        <v>0</v>
      </c>
      <c r="G499" s="502">
        <v>0</v>
      </c>
      <c r="I499" s="1"/>
      <c r="J499" s="1"/>
      <c r="K499" s="1"/>
    </row>
    <row r="500" spans="2:11" x14ac:dyDescent="0.35">
      <c r="B500" s="231"/>
      <c r="C500" s="232" t="s">
        <v>113</v>
      </c>
      <c r="D500" s="490">
        <f t="shared" si="46"/>
        <v>34.634988659999998</v>
      </c>
      <c r="E500" s="491">
        <f t="shared" si="46"/>
        <v>37.192331529999997</v>
      </c>
      <c r="F500" s="491">
        <f t="shared" si="46"/>
        <v>25.750062900000003</v>
      </c>
      <c r="G500" s="235">
        <f>F500/E500</f>
        <v>0.69234871385327224</v>
      </c>
    </row>
    <row r="501" spans="2:11" x14ac:dyDescent="0.35">
      <c r="B501" s="236"/>
      <c r="C501" s="237" t="s">
        <v>137</v>
      </c>
      <c r="D501" s="270">
        <f>SUM(D502:D503)</f>
        <v>23.97702</v>
      </c>
      <c r="E501" s="496">
        <f>SUM(E502:E503)</f>
        <v>26.534362869999999</v>
      </c>
      <c r="F501" s="496">
        <f>SUM(F502:F503)</f>
        <v>15.364446610000002</v>
      </c>
      <c r="G501" s="310">
        <f>F501/E501</f>
        <v>0.57903959048405074</v>
      </c>
    </row>
    <row r="502" spans="2:11" x14ac:dyDescent="0.35">
      <c r="B502" s="240"/>
      <c r="C502" s="241" t="s">
        <v>111</v>
      </c>
      <c r="D502" s="272">
        <v>0</v>
      </c>
      <c r="E502" s="497">
        <v>0</v>
      </c>
      <c r="F502" s="497">
        <v>0</v>
      </c>
      <c r="G502" s="311">
        <v>0</v>
      </c>
    </row>
    <row r="503" spans="2:11" x14ac:dyDescent="0.35">
      <c r="B503" s="240"/>
      <c r="C503" s="54" t="s">
        <v>113</v>
      </c>
      <c r="D503" s="272">
        <v>23.97702</v>
      </c>
      <c r="E503" s="273">
        <v>26.534362869999999</v>
      </c>
      <c r="F503" s="273">
        <v>15.364446610000002</v>
      </c>
      <c r="G503" s="498">
        <f>F503/E503</f>
        <v>0.57903959048405074</v>
      </c>
    </row>
    <row r="504" spans="2:11" x14ac:dyDescent="0.35">
      <c r="B504" s="90"/>
      <c r="C504" s="237" t="s">
        <v>225</v>
      </c>
      <c r="D504" s="270">
        <f>SUM(D505:D506)</f>
        <v>10.65796866</v>
      </c>
      <c r="E504" s="496">
        <f>SUM(E505:E506)</f>
        <v>10.65796866</v>
      </c>
      <c r="F504" s="496">
        <f>SUM(F505:F506)</f>
        <v>10.38561629</v>
      </c>
      <c r="G504" s="310">
        <f>F504/E504</f>
        <v>0.97444612771079397</v>
      </c>
    </row>
    <row r="505" spans="2:11" x14ac:dyDescent="0.35">
      <c r="B505" s="240"/>
      <c r="C505" s="241" t="s">
        <v>111</v>
      </c>
      <c r="D505" s="272">
        <v>0</v>
      </c>
      <c r="E505" s="497">
        <v>0</v>
      </c>
      <c r="F505" s="497">
        <v>0</v>
      </c>
      <c r="G505" s="311">
        <v>0</v>
      </c>
    </row>
    <row r="506" spans="2:11" ht="15" thickBot="1" x14ac:dyDescent="0.4">
      <c r="B506" s="14"/>
      <c r="C506" s="55" t="s">
        <v>113</v>
      </c>
      <c r="D506" s="274">
        <v>10.65796866</v>
      </c>
      <c r="E506" s="275">
        <v>10.65796866</v>
      </c>
      <c r="F506" s="275">
        <v>10.38561629</v>
      </c>
      <c r="G506" s="498">
        <f>F506/E506</f>
        <v>0.97444612771079397</v>
      </c>
    </row>
    <row r="507" spans="2:11" x14ac:dyDescent="0.35">
      <c r="B507" s="194" t="s">
        <v>32</v>
      </c>
      <c r="C507" s="228" t="s">
        <v>244</v>
      </c>
      <c r="D507" s="486">
        <f>SUM(D508:D509)</f>
        <v>25.609501942000001</v>
      </c>
      <c r="E507" s="487">
        <f>SUM(E508:E509)</f>
        <v>50.744734940000001</v>
      </c>
      <c r="F507" s="488">
        <f>SUM(F508:F509)</f>
        <v>49.589898039999994</v>
      </c>
      <c r="G507" s="492">
        <f>F507/E507</f>
        <v>0.97724223209825667</v>
      </c>
    </row>
    <row r="508" spans="2:11" x14ac:dyDescent="0.35">
      <c r="B508" s="231"/>
      <c r="C508" s="232" t="s">
        <v>111</v>
      </c>
      <c r="D508" s="490">
        <f t="shared" ref="D508:F509" si="47">D511+D514</f>
        <v>0</v>
      </c>
      <c r="E508" s="491">
        <f t="shared" si="47"/>
        <v>0</v>
      </c>
      <c r="F508" s="491">
        <f t="shared" si="47"/>
        <v>0</v>
      </c>
      <c r="G508" s="502">
        <v>0</v>
      </c>
      <c r="I508" s="1"/>
      <c r="J508" s="1"/>
      <c r="K508" s="1"/>
    </row>
    <row r="509" spans="2:11" x14ac:dyDescent="0.35">
      <c r="B509" s="231"/>
      <c r="C509" s="232" t="s">
        <v>113</v>
      </c>
      <c r="D509" s="490">
        <f t="shared" si="47"/>
        <v>25.609501942000001</v>
      </c>
      <c r="E509" s="491">
        <f t="shared" si="47"/>
        <v>50.744734940000001</v>
      </c>
      <c r="F509" s="491">
        <f t="shared" si="47"/>
        <v>49.589898039999994</v>
      </c>
      <c r="G509" s="235">
        <f>F509/E509</f>
        <v>0.97724223209825667</v>
      </c>
    </row>
    <row r="510" spans="2:11" x14ac:dyDescent="0.35">
      <c r="B510" s="236"/>
      <c r="C510" s="237" t="s">
        <v>137</v>
      </c>
      <c r="D510" s="270">
        <f>SUM(D511:D512)</f>
        <v>11.52763485</v>
      </c>
      <c r="E510" s="496">
        <f>SUM(E511:E512)</f>
        <v>37.480608849999996</v>
      </c>
      <c r="F510" s="496">
        <f>SUM(F511:F512)</f>
        <v>36.927634849999997</v>
      </c>
      <c r="G510" s="310">
        <f>F510/E510</f>
        <v>0.98524639761821797</v>
      </c>
    </row>
    <row r="511" spans="2:11" x14ac:dyDescent="0.35">
      <c r="B511" s="240"/>
      <c r="C511" s="241" t="s">
        <v>111</v>
      </c>
      <c r="D511" s="272">
        <v>0</v>
      </c>
      <c r="E511" s="497">
        <v>0</v>
      </c>
      <c r="F511" s="497">
        <v>0</v>
      </c>
      <c r="G511" s="311">
        <v>0</v>
      </c>
    </row>
    <row r="512" spans="2:11" x14ac:dyDescent="0.35">
      <c r="B512" s="240"/>
      <c r="C512" s="54" t="s">
        <v>113</v>
      </c>
      <c r="D512" s="272">
        <v>11.52763485</v>
      </c>
      <c r="E512" s="273">
        <v>37.480608849999996</v>
      </c>
      <c r="F512" s="273">
        <v>36.927634849999997</v>
      </c>
      <c r="G512" s="498">
        <f>F512/E512</f>
        <v>0.98524639761821797</v>
      </c>
    </row>
    <row r="513" spans="2:9" x14ac:dyDescent="0.35">
      <c r="B513" s="90"/>
      <c r="C513" s="237" t="s">
        <v>225</v>
      </c>
      <c r="D513" s="270">
        <f>SUM(D514:D515)</f>
        <v>14.081867092000001</v>
      </c>
      <c r="E513" s="496">
        <f>SUM(E514:E515)</f>
        <v>13.264126090000001</v>
      </c>
      <c r="F513" s="496">
        <f>SUM(F514:F515)</f>
        <v>12.662263189999999</v>
      </c>
      <c r="G513" s="310">
        <f>F513/E513</f>
        <v>0.95462476035614929</v>
      </c>
    </row>
    <row r="514" spans="2:9" x14ac:dyDescent="0.35">
      <c r="B514" s="240"/>
      <c r="C514" s="241" t="s">
        <v>111</v>
      </c>
      <c r="D514" s="272">
        <v>0</v>
      </c>
      <c r="E514" s="497">
        <v>0</v>
      </c>
      <c r="F514" s="497">
        <v>0</v>
      </c>
      <c r="G514" s="311">
        <v>0</v>
      </c>
    </row>
    <row r="515" spans="2:9" ht="15" thickBot="1" x14ac:dyDescent="0.4">
      <c r="B515" s="14"/>
      <c r="C515" s="55" t="s">
        <v>113</v>
      </c>
      <c r="D515" s="649">
        <v>14.081867092000001</v>
      </c>
      <c r="E515" s="650">
        <v>13.264126090000001</v>
      </c>
      <c r="F515" s="650">
        <v>12.662263189999999</v>
      </c>
      <c r="G515" s="498">
        <f>F515/E515</f>
        <v>0.95462476035614929</v>
      </c>
    </row>
    <row r="516" spans="2:9" x14ac:dyDescent="0.35">
      <c r="B516" s="194" t="s">
        <v>34</v>
      </c>
      <c r="C516" s="228" t="s">
        <v>45</v>
      </c>
      <c r="D516" s="486">
        <f>SUM(D517:D518)</f>
        <v>2.2050200000000002</v>
      </c>
      <c r="E516" s="487">
        <f>SUM(E517:E518)</f>
        <v>5.6734550000000006</v>
      </c>
      <c r="F516" s="488">
        <f>SUM(F517:F518)</f>
        <v>4.7421992499999996</v>
      </c>
      <c r="G516" s="492">
        <f>F516/E516</f>
        <v>0.83585738319947878</v>
      </c>
    </row>
    <row r="517" spans="2:9" x14ac:dyDescent="0.35">
      <c r="B517" s="231"/>
      <c r="C517" s="232" t="s">
        <v>111</v>
      </c>
      <c r="D517" s="490">
        <f t="shared" ref="D517:F518" si="48">D520+D523</f>
        <v>0</v>
      </c>
      <c r="E517" s="491">
        <f t="shared" si="48"/>
        <v>0</v>
      </c>
      <c r="F517" s="491">
        <f t="shared" si="48"/>
        <v>0</v>
      </c>
      <c r="G517" s="502">
        <v>0</v>
      </c>
    </row>
    <row r="518" spans="2:9" x14ac:dyDescent="0.35">
      <c r="B518" s="231"/>
      <c r="C518" s="232" t="s">
        <v>113</v>
      </c>
      <c r="D518" s="490">
        <f t="shared" si="48"/>
        <v>2.2050200000000002</v>
      </c>
      <c r="E518" s="491">
        <f t="shared" si="48"/>
        <v>5.6734550000000006</v>
      </c>
      <c r="F518" s="491">
        <f t="shared" si="48"/>
        <v>4.7421992499999996</v>
      </c>
      <c r="G518" s="235">
        <f>F518/E518</f>
        <v>0.83585738319947878</v>
      </c>
    </row>
    <row r="519" spans="2:9" x14ac:dyDescent="0.35">
      <c r="B519" s="236"/>
      <c r="C519" s="237" t="s">
        <v>137</v>
      </c>
      <c r="D519" s="270">
        <f>SUM(D520:D521)</f>
        <v>0.42599999999999999</v>
      </c>
      <c r="E519" s="496">
        <f>SUM(E520:E521)</f>
        <v>0.42599999999999999</v>
      </c>
      <c r="F519" s="496">
        <f>SUM(F520:F521)</f>
        <v>0</v>
      </c>
      <c r="G519" s="310">
        <f>F519/E519</f>
        <v>0</v>
      </c>
    </row>
    <row r="520" spans="2:9" x14ac:dyDescent="0.35">
      <c r="B520" s="240"/>
      <c r="C520" s="241" t="s">
        <v>111</v>
      </c>
      <c r="D520" s="272">
        <v>0</v>
      </c>
      <c r="E520" s="497">
        <v>0</v>
      </c>
      <c r="F520" s="497">
        <v>0</v>
      </c>
      <c r="G520" s="311">
        <v>0</v>
      </c>
    </row>
    <row r="521" spans="2:9" x14ac:dyDescent="0.35">
      <c r="B521" s="240"/>
      <c r="C521" s="54" t="s">
        <v>113</v>
      </c>
      <c r="D521" s="272">
        <v>0.42599999999999999</v>
      </c>
      <c r="E521" s="273">
        <v>0.42599999999999999</v>
      </c>
      <c r="F521" s="273">
        <v>0</v>
      </c>
      <c r="G521" s="498">
        <f>F521/E521</f>
        <v>0</v>
      </c>
    </row>
    <row r="522" spans="2:9" x14ac:dyDescent="0.35">
      <c r="B522" s="90"/>
      <c r="C522" s="237" t="s">
        <v>225</v>
      </c>
      <c r="D522" s="270">
        <f>SUM(D523:D524)</f>
        <v>1.77902</v>
      </c>
      <c r="E522" s="496">
        <f>SUM(E523:E524)</f>
        <v>5.2474550000000004</v>
      </c>
      <c r="F522" s="496">
        <f>SUM(F523:F524)</f>
        <v>4.7421992499999996</v>
      </c>
      <c r="G522" s="310">
        <f>F522/E522</f>
        <v>0.90371413380391052</v>
      </c>
    </row>
    <row r="523" spans="2:9" x14ac:dyDescent="0.35">
      <c r="B523" s="240"/>
      <c r="C523" s="241" t="s">
        <v>111</v>
      </c>
      <c r="D523" s="272">
        <v>0</v>
      </c>
      <c r="E523" s="497">
        <v>0</v>
      </c>
      <c r="F523" s="497">
        <v>0</v>
      </c>
      <c r="G523" s="311">
        <v>0</v>
      </c>
    </row>
    <row r="524" spans="2:9" ht="15" thickBot="1" x14ac:dyDescent="0.4">
      <c r="B524" s="14"/>
      <c r="C524" s="55" t="s">
        <v>113</v>
      </c>
      <c r="D524" s="274">
        <v>1.77902</v>
      </c>
      <c r="E524" s="275">
        <v>5.2474550000000004</v>
      </c>
      <c r="F524" s="275">
        <v>4.7421992499999996</v>
      </c>
      <c r="G524" s="498">
        <f>F524/E524</f>
        <v>0.90371413380391052</v>
      </c>
    </row>
    <row r="525" spans="2:9" x14ac:dyDescent="0.35">
      <c r="B525" s="194" t="s">
        <v>80</v>
      </c>
      <c r="C525" s="228" t="s">
        <v>245</v>
      </c>
      <c r="D525" s="486">
        <f>SUM(D526:D527)</f>
        <v>17.04683</v>
      </c>
      <c r="E525" s="487">
        <f>SUM(E526:E527)</f>
        <v>17.12880058</v>
      </c>
      <c r="F525" s="488">
        <f>SUM(F526:F527)</f>
        <v>13.99858953</v>
      </c>
      <c r="G525" s="492">
        <f>F525/E525</f>
        <v>0.81725451029800011</v>
      </c>
    </row>
    <row r="526" spans="2:9" x14ac:dyDescent="0.35">
      <c r="B526" s="231"/>
      <c r="C526" s="232" t="s">
        <v>111</v>
      </c>
      <c r="D526" s="490">
        <f t="shared" ref="D526:F527" si="49">D529+D532</f>
        <v>17.04683</v>
      </c>
      <c r="E526" s="491">
        <f t="shared" si="49"/>
        <v>17.12880058</v>
      </c>
      <c r="F526" s="491">
        <f t="shared" si="49"/>
        <v>13.99858953</v>
      </c>
      <c r="G526" s="235">
        <f>F526/E526</f>
        <v>0.81725451029800011</v>
      </c>
      <c r="I526" s="1"/>
    </row>
    <row r="527" spans="2:9" x14ac:dyDescent="0.35">
      <c r="B527" s="231"/>
      <c r="C527" s="232" t="s">
        <v>113</v>
      </c>
      <c r="D527" s="490">
        <f t="shared" si="49"/>
        <v>0</v>
      </c>
      <c r="E527" s="491">
        <f t="shared" si="49"/>
        <v>0</v>
      </c>
      <c r="F527" s="491">
        <f t="shared" si="49"/>
        <v>0</v>
      </c>
      <c r="G527" s="502">
        <v>0</v>
      </c>
    </row>
    <row r="528" spans="2:9" x14ac:dyDescent="0.35">
      <c r="B528" s="236"/>
      <c r="C528" s="237" t="s">
        <v>137</v>
      </c>
      <c r="D528" s="270">
        <f>SUM(D529:D530)</f>
        <v>1.5648200000000001</v>
      </c>
      <c r="E528" s="496">
        <f>SUM(E529:E530)</f>
        <v>1.5648200000000001</v>
      </c>
      <c r="F528" s="496">
        <f>SUM(F529:F530)</f>
        <v>1.5485418999999998</v>
      </c>
      <c r="G528" s="310">
        <f>F528/E528</f>
        <v>0.98959746168888418</v>
      </c>
    </row>
    <row r="529" spans="2:14" x14ac:dyDescent="0.35">
      <c r="B529" s="240"/>
      <c r="C529" s="241" t="s">
        <v>111</v>
      </c>
      <c r="D529" s="272">
        <v>1.5648200000000001</v>
      </c>
      <c r="E529" s="273">
        <v>1.5648200000000001</v>
      </c>
      <c r="F529" s="273">
        <v>1.5485418999999998</v>
      </c>
      <c r="G529" s="498">
        <f>F529/E529</f>
        <v>0.98959746168888418</v>
      </c>
    </row>
    <row r="530" spans="2:14" x14ac:dyDescent="0.35">
      <c r="B530" s="240"/>
      <c r="C530" s="54" t="s">
        <v>113</v>
      </c>
      <c r="D530" s="272">
        <v>0</v>
      </c>
      <c r="E530" s="497">
        <v>0</v>
      </c>
      <c r="F530" s="497">
        <v>0</v>
      </c>
      <c r="G530" s="311">
        <v>0</v>
      </c>
    </row>
    <row r="531" spans="2:14" x14ac:dyDescent="0.35">
      <c r="B531" s="90"/>
      <c r="C531" s="237" t="s">
        <v>225</v>
      </c>
      <c r="D531" s="270">
        <f>SUM(D532:D533)</f>
        <v>15.482010000000001</v>
      </c>
      <c r="E531" s="496">
        <f>SUM(E532:E533)</f>
        <v>15.563980580000001</v>
      </c>
      <c r="F531" s="496">
        <f>SUM(F532:F533)</f>
        <v>12.45004763</v>
      </c>
      <c r="G531" s="310">
        <f>F531/E531</f>
        <v>0.79992695737480801</v>
      </c>
    </row>
    <row r="532" spans="2:14" x14ac:dyDescent="0.35">
      <c r="B532" s="240"/>
      <c r="C532" s="241" t="s">
        <v>111</v>
      </c>
      <c r="D532" s="272">
        <v>15.482010000000001</v>
      </c>
      <c r="E532" s="273">
        <v>15.563980580000001</v>
      </c>
      <c r="F532" s="273">
        <v>12.45004763</v>
      </c>
      <c r="G532" s="498">
        <f>F532/E532</f>
        <v>0.79992695737480801</v>
      </c>
    </row>
    <row r="533" spans="2:14" ht="15" thickBot="1" x14ac:dyDescent="0.4">
      <c r="B533" s="14"/>
      <c r="C533" s="55" t="s">
        <v>113</v>
      </c>
      <c r="D533" s="272">
        <v>0</v>
      </c>
      <c r="E533" s="497">
        <v>0</v>
      </c>
      <c r="F533" s="497">
        <v>0</v>
      </c>
      <c r="G533" s="311">
        <v>0</v>
      </c>
    </row>
    <row r="534" spans="2:14" x14ac:dyDescent="0.35">
      <c r="B534" s="194" t="s">
        <v>29</v>
      </c>
      <c r="C534" s="228" t="s">
        <v>246</v>
      </c>
      <c r="D534" s="486">
        <f>SUM(D535:D536)</f>
        <v>2.0097900000000002</v>
      </c>
      <c r="E534" s="487">
        <f>SUM(E535:E536)</f>
        <v>2.7448670000000002</v>
      </c>
      <c r="F534" s="488">
        <f>SUM(F535:F536)</f>
        <v>0.64486699999999997</v>
      </c>
      <c r="G534" s="492">
        <f>F534/E534</f>
        <v>0.23493560890199777</v>
      </c>
    </row>
    <row r="535" spans="2:14" x14ac:dyDescent="0.35">
      <c r="B535" s="231"/>
      <c r="C535" s="232" t="s">
        <v>111</v>
      </c>
      <c r="D535" s="490">
        <f t="shared" ref="D535:F536" si="50">D538+D541</f>
        <v>0</v>
      </c>
      <c r="E535" s="491">
        <f t="shared" si="50"/>
        <v>0</v>
      </c>
      <c r="F535" s="491">
        <f t="shared" si="50"/>
        <v>0</v>
      </c>
      <c r="G535" s="502">
        <v>0</v>
      </c>
    </row>
    <row r="536" spans="2:14" x14ac:dyDescent="0.35">
      <c r="B536" s="231"/>
      <c r="C536" s="232" t="s">
        <v>113</v>
      </c>
      <c r="D536" s="490">
        <f t="shared" si="50"/>
        <v>2.0097900000000002</v>
      </c>
      <c r="E536" s="491">
        <f t="shared" si="50"/>
        <v>2.7448670000000002</v>
      </c>
      <c r="F536" s="491">
        <f t="shared" si="50"/>
        <v>0.64486699999999997</v>
      </c>
      <c r="G536" s="235">
        <f>F536/E536</f>
        <v>0.23493560890199777</v>
      </c>
    </row>
    <row r="537" spans="2:14" x14ac:dyDescent="0.35">
      <c r="B537" s="236"/>
      <c r="C537" s="237" t="s">
        <v>137</v>
      </c>
      <c r="D537" s="270">
        <f>SUM(D538:D539)</f>
        <v>2.0097900000000002</v>
      </c>
      <c r="E537" s="496">
        <f>SUM(E538:E539)</f>
        <v>2.7448670000000002</v>
      </c>
      <c r="F537" s="496">
        <f>SUM(F538:F539)</f>
        <v>0.64486699999999997</v>
      </c>
      <c r="G537" s="310">
        <f>F537/E537</f>
        <v>0.23493560890199777</v>
      </c>
    </row>
    <row r="538" spans="2:14" x14ac:dyDescent="0.35">
      <c r="B538" s="240"/>
      <c r="C538" s="241" t="s">
        <v>111</v>
      </c>
      <c r="D538" s="272">
        <v>0</v>
      </c>
      <c r="E538" s="497">
        <v>0</v>
      </c>
      <c r="F538" s="497">
        <v>0</v>
      </c>
      <c r="G538" s="311">
        <v>0</v>
      </c>
      <c r="L538" s="174"/>
      <c r="M538" s="174"/>
      <c r="N538" s="174"/>
    </row>
    <row r="539" spans="2:14" x14ac:dyDescent="0.35">
      <c r="B539" s="240"/>
      <c r="C539" s="54" t="s">
        <v>113</v>
      </c>
      <c r="D539" s="272">
        <v>2.0097900000000002</v>
      </c>
      <c r="E539" s="273">
        <v>2.7448670000000002</v>
      </c>
      <c r="F539" s="273">
        <v>0.64486699999999997</v>
      </c>
      <c r="G539" s="498">
        <f>F539/E539</f>
        <v>0.23493560890199777</v>
      </c>
    </row>
    <row r="540" spans="2:14" x14ac:dyDescent="0.35">
      <c r="B540" s="90"/>
      <c r="C540" s="237" t="s">
        <v>225</v>
      </c>
      <c r="D540" s="270">
        <f>SUM(D541:D542)</f>
        <v>0</v>
      </c>
      <c r="E540" s="496">
        <f>SUM(E541:E542)</f>
        <v>0</v>
      </c>
      <c r="F540" s="496">
        <f>SUM(F541:F542)</f>
        <v>0</v>
      </c>
      <c r="G540" s="499">
        <v>0</v>
      </c>
    </row>
    <row r="541" spans="2:14" x14ac:dyDescent="0.35">
      <c r="B541" s="240"/>
      <c r="C541" s="241" t="s">
        <v>111</v>
      </c>
      <c r="D541" s="272">
        <v>0</v>
      </c>
      <c r="E541" s="497">
        <v>0</v>
      </c>
      <c r="F541" s="497">
        <v>0</v>
      </c>
      <c r="G541" s="311">
        <v>0</v>
      </c>
    </row>
    <row r="542" spans="2:14" ht="15" thickBot="1" x14ac:dyDescent="0.4">
      <c r="B542" s="14"/>
      <c r="C542" s="55" t="s">
        <v>113</v>
      </c>
      <c r="D542" s="272">
        <v>0</v>
      </c>
      <c r="E542" s="497">
        <v>0</v>
      </c>
      <c r="F542" s="497">
        <v>0</v>
      </c>
      <c r="G542" s="311">
        <v>0</v>
      </c>
    </row>
    <row r="543" spans="2:14" x14ac:dyDescent="0.35">
      <c r="B543" s="194" t="s">
        <v>82</v>
      </c>
      <c r="C543" s="228" t="s">
        <v>247</v>
      </c>
      <c r="D543" s="486">
        <f>SUM(D544:D545)</f>
        <v>3804.5801299999998</v>
      </c>
      <c r="E543" s="487">
        <f>SUM(E544:E545)</f>
        <v>3909.3910025199998</v>
      </c>
      <c r="F543" s="488">
        <f>SUM(F544:F545)</f>
        <v>2772.5014655</v>
      </c>
      <c r="G543" s="492">
        <f t="shared" ref="G543:G549" si="51">F543/E543</f>
        <v>0.70919011777354601</v>
      </c>
    </row>
    <row r="544" spans="2:14" x14ac:dyDescent="0.35">
      <c r="B544" s="231"/>
      <c r="C544" s="232" t="s">
        <v>111</v>
      </c>
      <c r="D544" s="490">
        <v>3717.8427299999998</v>
      </c>
      <c r="E544" s="491">
        <v>3821.95360252</v>
      </c>
      <c r="F544" s="491">
        <v>2772.4640654999998</v>
      </c>
      <c r="G544" s="235">
        <f t="shared" si="51"/>
        <v>0.72540495093189494</v>
      </c>
      <c r="I544" s="1"/>
      <c r="J544" s="1"/>
      <c r="K544" s="1"/>
    </row>
    <row r="545" spans="2:11" x14ac:dyDescent="0.35">
      <c r="B545" s="231"/>
      <c r="C545" s="232" t="s">
        <v>113</v>
      </c>
      <c r="D545" s="490">
        <f t="shared" ref="D545:F545" si="52">D548+D551</f>
        <v>86.737400000000008</v>
      </c>
      <c r="E545" s="491">
        <f t="shared" si="52"/>
        <v>87.437400000000011</v>
      </c>
      <c r="F545" s="491">
        <f t="shared" si="52"/>
        <v>3.7400000000000003E-2</v>
      </c>
      <c r="G545" s="235">
        <f t="shared" si="51"/>
        <v>4.2773458497164825E-4</v>
      </c>
    </row>
    <row r="546" spans="2:11" x14ac:dyDescent="0.35">
      <c r="B546" s="236"/>
      <c r="C546" s="237" t="s">
        <v>137</v>
      </c>
      <c r="D546" s="270">
        <f>SUM(D547:D548)</f>
        <v>3717.8427299999998</v>
      </c>
      <c r="E546" s="496">
        <f>SUM(E547:E548)</f>
        <v>3821.95360252</v>
      </c>
      <c r="F546" s="496">
        <f>SUM(F547:F548)</f>
        <v>2772.4640654999998</v>
      </c>
      <c r="G546" s="310">
        <f t="shared" si="51"/>
        <v>0.72540495093189494</v>
      </c>
    </row>
    <row r="547" spans="2:11" x14ac:dyDescent="0.35">
      <c r="B547" s="240"/>
      <c r="C547" s="241" t="s">
        <v>111</v>
      </c>
      <c r="D547" s="272">
        <v>3717.8427299999998</v>
      </c>
      <c r="E547" s="273">
        <v>3821.95360252</v>
      </c>
      <c r="F547" s="273">
        <v>2772.4640654999998</v>
      </c>
      <c r="G547" s="498">
        <f t="shared" si="51"/>
        <v>0.72540495093189494</v>
      </c>
      <c r="I547" s="1"/>
    </row>
    <row r="548" spans="2:11" x14ac:dyDescent="0.35">
      <c r="B548" s="240"/>
      <c r="C548" s="54" t="s">
        <v>113</v>
      </c>
      <c r="D548" s="272">
        <v>0</v>
      </c>
      <c r="E548" s="497">
        <v>0</v>
      </c>
      <c r="F548" s="497">
        <v>0</v>
      </c>
      <c r="G548" s="311">
        <v>0</v>
      </c>
    </row>
    <row r="549" spans="2:11" x14ac:dyDescent="0.35">
      <c r="B549" s="90"/>
      <c r="C549" s="237" t="s">
        <v>225</v>
      </c>
      <c r="D549" s="270">
        <f>SUM(D550:D551)</f>
        <v>86.737400000000008</v>
      </c>
      <c r="E549" s="496">
        <f>SUM(E550:E551)</f>
        <v>87.437400000000011</v>
      </c>
      <c r="F549" s="496">
        <f>SUM(F550:F551)</f>
        <v>3.7400000000000003E-2</v>
      </c>
      <c r="G549" s="310">
        <f t="shared" si="51"/>
        <v>4.2773458497164825E-4</v>
      </c>
    </row>
    <row r="550" spans="2:11" x14ac:dyDescent="0.35">
      <c r="B550" s="240"/>
      <c r="C550" s="241" t="s">
        <v>111</v>
      </c>
      <c r="D550" s="272">
        <v>0</v>
      </c>
      <c r="E550" s="497">
        <v>0</v>
      </c>
      <c r="F550" s="497">
        <v>0</v>
      </c>
      <c r="G550" s="311">
        <v>0</v>
      </c>
    </row>
    <row r="551" spans="2:11" ht="15" thickBot="1" x14ac:dyDescent="0.4">
      <c r="B551" s="14"/>
      <c r="C551" s="55" t="s">
        <v>113</v>
      </c>
      <c r="D551" s="274">
        <v>86.737400000000008</v>
      </c>
      <c r="E551" s="275">
        <v>87.437400000000011</v>
      </c>
      <c r="F551" s="275">
        <v>3.7400000000000003E-2</v>
      </c>
      <c r="G551" s="498">
        <f>F551/E551</f>
        <v>4.2773458497164825E-4</v>
      </c>
    </row>
    <row r="552" spans="2:11" x14ac:dyDescent="0.35">
      <c r="B552" s="194" t="s">
        <v>38</v>
      </c>
      <c r="C552" s="228" t="s">
        <v>248</v>
      </c>
      <c r="D552" s="486">
        <f>SUM(D553:D554)</f>
        <v>7338.4690699999992</v>
      </c>
      <c r="E552" s="487">
        <f>SUM(E553:E554)</f>
        <v>7437.3752483799999</v>
      </c>
      <c r="F552" s="488">
        <f>SUM(F553:F554)</f>
        <v>4389.7545585099997</v>
      </c>
      <c r="G552" s="492">
        <f>F552/E552</f>
        <v>0.59022900040792892</v>
      </c>
      <c r="I552" s="3"/>
      <c r="J552" s="3"/>
      <c r="K552" s="3"/>
    </row>
    <row r="553" spans="2:11" x14ac:dyDescent="0.35">
      <c r="B553" s="231"/>
      <c r="C553" s="232" t="s">
        <v>111</v>
      </c>
      <c r="D553" s="490">
        <f t="shared" ref="D553:F554" si="53">D556+D559</f>
        <v>7338.4690699999992</v>
      </c>
      <c r="E553" s="491">
        <f t="shared" si="53"/>
        <v>7437.3752483799999</v>
      </c>
      <c r="F553" s="491">
        <f t="shared" si="53"/>
        <v>4389.7545585099997</v>
      </c>
      <c r="G553" s="235">
        <f>F553/E553</f>
        <v>0.59022900040792892</v>
      </c>
      <c r="I553" s="3"/>
      <c r="J553" s="3"/>
      <c r="K553" s="3"/>
    </row>
    <row r="554" spans="2:11" x14ac:dyDescent="0.35">
      <c r="B554" s="231"/>
      <c r="C554" s="232" t="s">
        <v>113</v>
      </c>
      <c r="D554" s="490">
        <f t="shared" si="53"/>
        <v>0</v>
      </c>
      <c r="E554" s="491">
        <f t="shared" si="53"/>
        <v>0</v>
      </c>
      <c r="F554" s="491">
        <f t="shared" si="53"/>
        <v>0</v>
      </c>
      <c r="G554" s="502">
        <v>0</v>
      </c>
    </row>
    <row r="555" spans="2:11" x14ac:dyDescent="0.35">
      <c r="B555" s="236"/>
      <c r="C555" s="237" t="s">
        <v>137</v>
      </c>
      <c r="D555" s="270">
        <f>SUM(D556:D557)</f>
        <v>4232.4360100000004</v>
      </c>
      <c r="E555" s="496">
        <f>SUM(E556:E557)</f>
        <v>4149.95344501</v>
      </c>
      <c r="F555" s="496">
        <f>SUM(F556:F557)</f>
        <v>1840.31554624</v>
      </c>
      <c r="G555" s="310">
        <f>F555/E555</f>
        <v>0.44345450391807117</v>
      </c>
      <c r="I555" s="3"/>
      <c r="J555" s="3"/>
      <c r="K555" s="3"/>
    </row>
    <row r="556" spans="2:11" x14ac:dyDescent="0.35">
      <c r="B556" s="240"/>
      <c r="C556" s="241" t="s">
        <v>111</v>
      </c>
      <c r="D556" s="272">
        <v>4232.4360100000004</v>
      </c>
      <c r="E556" s="273">
        <v>4149.95344501</v>
      </c>
      <c r="F556" s="273">
        <v>1840.31554624</v>
      </c>
      <c r="G556" s="498">
        <f>F556/E556</f>
        <v>0.44345450391807117</v>
      </c>
      <c r="I556" s="3"/>
      <c r="J556" s="3"/>
      <c r="K556" s="3"/>
    </row>
    <row r="557" spans="2:11" x14ac:dyDescent="0.35">
      <c r="B557" s="240"/>
      <c r="C557" s="241" t="s">
        <v>113</v>
      </c>
      <c r="D557" s="272">
        <v>0</v>
      </c>
      <c r="E557" s="497">
        <v>0</v>
      </c>
      <c r="F557" s="497">
        <v>0</v>
      </c>
      <c r="G557" s="311">
        <v>0</v>
      </c>
      <c r="J557" s="1"/>
      <c r="K557" s="1"/>
    </row>
    <row r="558" spans="2:11" x14ac:dyDescent="0.35">
      <c r="B558" s="90"/>
      <c r="C558" s="237" t="s">
        <v>225</v>
      </c>
      <c r="D558" s="270">
        <f>SUM(D559:D560)</f>
        <v>3106.0330599999993</v>
      </c>
      <c r="E558" s="496">
        <f>SUM(E559:E560)</f>
        <v>3287.4218033699999</v>
      </c>
      <c r="F558" s="496">
        <f>SUM(F559:F560)</f>
        <v>2549.4390122700001</v>
      </c>
      <c r="G558" s="310">
        <f>F558/E558</f>
        <v>0.77551320297764059</v>
      </c>
      <c r="I558" s="538"/>
      <c r="J558" s="538"/>
      <c r="K558" s="538"/>
    </row>
    <row r="559" spans="2:11" x14ac:dyDescent="0.35">
      <c r="B559" s="240"/>
      <c r="C559" s="241" t="s">
        <v>111</v>
      </c>
      <c r="D559" s="272">
        <v>3106.0330599999993</v>
      </c>
      <c r="E559" s="273">
        <v>3287.4218033699999</v>
      </c>
      <c r="F559" s="648">
        <v>2549.4390122700001</v>
      </c>
      <c r="G559" s="498">
        <f>F559/E559</f>
        <v>0.77551320297764059</v>
      </c>
      <c r="I559" s="3"/>
      <c r="J559" s="3"/>
      <c r="K559" s="3"/>
    </row>
    <row r="560" spans="2:11" ht="15" thickBot="1" x14ac:dyDescent="0.4">
      <c r="B560" s="14"/>
      <c r="C560" s="55" t="s">
        <v>113</v>
      </c>
      <c r="D560" s="272">
        <v>0</v>
      </c>
      <c r="E560" s="497">
        <v>0</v>
      </c>
      <c r="F560" s="497">
        <v>0</v>
      </c>
      <c r="G560" s="311">
        <v>0</v>
      </c>
      <c r="I560" s="3"/>
      <c r="J560" s="3"/>
      <c r="K560" s="3"/>
    </row>
    <row r="561" spans="2:11" x14ac:dyDescent="0.35">
      <c r="B561" s="194" t="s">
        <v>249</v>
      </c>
      <c r="C561" s="228" t="s">
        <v>250</v>
      </c>
      <c r="D561" s="486">
        <f>SUM(D562:D563)</f>
        <v>140.06074000000001</v>
      </c>
      <c r="E561" s="487">
        <f>SUM(E562:E563)</f>
        <v>261.55074000000002</v>
      </c>
      <c r="F561" s="488">
        <f>SUM(F562:F563)</f>
        <v>138.8785474</v>
      </c>
      <c r="G561" s="492">
        <f>F561/E561</f>
        <v>0.53098128263754862</v>
      </c>
      <c r="I561" s="538"/>
      <c r="J561" s="538"/>
      <c r="K561" s="538"/>
    </row>
    <row r="562" spans="2:11" x14ac:dyDescent="0.35">
      <c r="B562" s="231"/>
      <c r="C562" s="232" t="s">
        <v>111</v>
      </c>
      <c r="D562" s="490">
        <f t="shared" ref="D562:F563" si="54">D565+D568</f>
        <v>0</v>
      </c>
      <c r="E562" s="491">
        <v>50</v>
      </c>
      <c r="F562" s="491">
        <f t="shared" si="54"/>
        <v>0</v>
      </c>
      <c r="G562" s="502">
        <v>0</v>
      </c>
      <c r="I562" s="538"/>
      <c r="J562" s="538"/>
      <c r="K562" s="538"/>
    </row>
    <row r="563" spans="2:11" x14ac:dyDescent="0.35">
      <c r="B563" s="231"/>
      <c r="C563" s="232" t="s">
        <v>113</v>
      </c>
      <c r="D563" s="490">
        <f t="shared" si="54"/>
        <v>140.06074000000001</v>
      </c>
      <c r="E563" s="491">
        <f t="shared" si="54"/>
        <v>211.55074000000002</v>
      </c>
      <c r="F563" s="491">
        <f t="shared" si="54"/>
        <v>138.8785474</v>
      </c>
      <c r="G563" s="235">
        <f>F563/E563</f>
        <v>0.65647866511835407</v>
      </c>
    </row>
    <row r="564" spans="2:11" x14ac:dyDescent="0.35">
      <c r="B564" s="236"/>
      <c r="C564" s="237" t="s">
        <v>137</v>
      </c>
      <c r="D564" s="270">
        <f>SUM(D565:D566)</f>
        <v>140.06074000000001</v>
      </c>
      <c r="E564" s="496">
        <f>SUM(E565:E566)</f>
        <v>261.55074000000002</v>
      </c>
      <c r="F564" s="496">
        <f>SUM(F565:F566)</f>
        <v>138.8785474</v>
      </c>
      <c r="G564" s="310">
        <f>F564/E564</f>
        <v>0.53098128263754862</v>
      </c>
      <c r="I564" s="538"/>
      <c r="J564" s="538"/>
      <c r="K564" s="538"/>
    </row>
    <row r="565" spans="2:11" x14ac:dyDescent="0.35">
      <c r="B565" s="240"/>
      <c r="C565" s="241" t="s">
        <v>111</v>
      </c>
      <c r="D565" s="272">
        <v>0</v>
      </c>
      <c r="E565" s="497">
        <v>50</v>
      </c>
      <c r="F565" s="497">
        <v>0</v>
      </c>
      <c r="G565" s="311">
        <v>0</v>
      </c>
    </row>
    <row r="566" spans="2:11" x14ac:dyDescent="0.35">
      <c r="B566" s="240"/>
      <c r="C566" s="241" t="s">
        <v>113</v>
      </c>
      <c r="D566" s="272">
        <v>140.06074000000001</v>
      </c>
      <c r="E566" s="273">
        <v>211.55074000000002</v>
      </c>
      <c r="F566" s="273">
        <v>138.8785474</v>
      </c>
      <c r="G566" s="498">
        <f>F566/E566</f>
        <v>0.65647866511835407</v>
      </c>
    </row>
    <row r="567" spans="2:11" x14ac:dyDescent="0.35">
      <c r="B567" s="90"/>
      <c r="C567" s="237" t="s">
        <v>225</v>
      </c>
      <c r="D567" s="270">
        <f>SUM(D568:D569)</f>
        <v>0</v>
      </c>
      <c r="E567" s="496">
        <f>SUM(E568:E569)</f>
        <v>0</v>
      </c>
      <c r="F567" s="496">
        <f>SUM(F568:F569)</f>
        <v>0</v>
      </c>
      <c r="G567" s="499">
        <v>0</v>
      </c>
    </row>
    <row r="568" spans="2:11" x14ac:dyDescent="0.35">
      <c r="B568" s="240"/>
      <c r="C568" s="241" t="s">
        <v>111</v>
      </c>
      <c r="D568" s="272">
        <v>0</v>
      </c>
      <c r="E568" s="497">
        <v>0</v>
      </c>
      <c r="F568" s="497">
        <v>0</v>
      </c>
      <c r="G568" s="311">
        <v>0</v>
      </c>
    </row>
    <row r="569" spans="2:11" ht="15" thickBot="1" x14ac:dyDescent="0.4">
      <c r="B569" s="14"/>
      <c r="C569" s="55" t="s">
        <v>113</v>
      </c>
      <c r="D569" s="272">
        <v>0</v>
      </c>
      <c r="E569" s="497">
        <v>0</v>
      </c>
      <c r="F569" s="497">
        <v>0</v>
      </c>
      <c r="G569" s="311">
        <v>0</v>
      </c>
    </row>
    <row r="570" spans="2:11" x14ac:dyDescent="0.35">
      <c r="B570" s="194" t="s">
        <v>251</v>
      </c>
      <c r="C570" s="228" t="s">
        <v>252</v>
      </c>
      <c r="D570" s="486">
        <f>SUM(D571:D572)</f>
        <v>0.70499999999999996</v>
      </c>
      <c r="E570" s="487">
        <f>SUM(E571:E572)</f>
        <v>0.70499999999999996</v>
      </c>
      <c r="F570" s="488">
        <f>SUM(F571:F572)</f>
        <v>0.70499999999999996</v>
      </c>
      <c r="G570" s="492">
        <f>F570/E570</f>
        <v>1</v>
      </c>
    </row>
    <row r="571" spans="2:11" x14ac:dyDescent="0.35">
      <c r="B571" s="231"/>
      <c r="C571" s="232" t="s">
        <v>111</v>
      </c>
      <c r="D571" s="490">
        <f t="shared" ref="D571:F572" si="55">D574+D577</f>
        <v>0</v>
      </c>
      <c r="E571" s="491">
        <f t="shared" si="55"/>
        <v>0</v>
      </c>
      <c r="F571" s="491">
        <f t="shared" si="55"/>
        <v>0</v>
      </c>
      <c r="G571" s="502">
        <v>0</v>
      </c>
    </row>
    <row r="572" spans="2:11" x14ac:dyDescent="0.35">
      <c r="B572" s="231"/>
      <c r="C572" s="232" t="s">
        <v>113</v>
      </c>
      <c r="D572" s="490">
        <f t="shared" si="55"/>
        <v>0.70499999999999996</v>
      </c>
      <c r="E572" s="491">
        <f t="shared" si="55"/>
        <v>0.70499999999999996</v>
      </c>
      <c r="F572" s="491">
        <f t="shared" si="55"/>
        <v>0.70499999999999996</v>
      </c>
      <c r="G572" s="235">
        <f>F572/E572</f>
        <v>1</v>
      </c>
    </row>
    <row r="573" spans="2:11" x14ac:dyDescent="0.35">
      <c r="B573" s="236"/>
      <c r="C573" s="237" t="s">
        <v>137</v>
      </c>
      <c r="D573" s="270">
        <f>SUM(D574:D575)</f>
        <v>5.0000000000000001E-3</v>
      </c>
      <c r="E573" s="496">
        <f>SUM(E574:E575)</f>
        <v>5.0000000000000001E-3</v>
      </c>
      <c r="F573" s="496">
        <f>SUM(F574:F575)</f>
        <v>5.0000000000000001E-3</v>
      </c>
      <c r="G573" s="310">
        <f>F573/E573</f>
        <v>1</v>
      </c>
    </row>
    <row r="574" spans="2:11" x14ac:dyDescent="0.35">
      <c r="B574" s="240"/>
      <c r="C574" s="241" t="s">
        <v>111</v>
      </c>
      <c r="D574" s="272">
        <v>0</v>
      </c>
      <c r="E574" s="497">
        <v>0</v>
      </c>
      <c r="F574" s="497">
        <v>0</v>
      </c>
      <c r="G574" s="311">
        <v>0</v>
      </c>
    </row>
    <row r="575" spans="2:11" x14ac:dyDescent="0.35">
      <c r="B575" s="240"/>
      <c r="C575" s="241" t="s">
        <v>113</v>
      </c>
      <c r="D575" s="272">
        <v>5.0000000000000001E-3</v>
      </c>
      <c r="E575" s="273">
        <v>5.0000000000000001E-3</v>
      </c>
      <c r="F575" s="273">
        <v>5.0000000000000001E-3</v>
      </c>
      <c r="G575" s="498">
        <f>F575/E575</f>
        <v>1</v>
      </c>
    </row>
    <row r="576" spans="2:11" x14ac:dyDescent="0.35">
      <c r="B576" s="90"/>
      <c r="C576" s="237" t="s">
        <v>225</v>
      </c>
      <c r="D576" s="270">
        <f>SUM(D577:D578)</f>
        <v>0.7</v>
      </c>
      <c r="E576" s="496">
        <f>SUM(E577:E578)</f>
        <v>0.7</v>
      </c>
      <c r="F576" s="496">
        <f>SUM(F577:F578)</f>
        <v>0.7</v>
      </c>
      <c r="G576" s="310">
        <f>F576/E576</f>
        <v>1</v>
      </c>
    </row>
    <row r="577" spans="2:9" x14ac:dyDescent="0.35">
      <c r="B577" s="240"/>
      <c r="C577" s="241" t="s">
        <v>111</v>
      </c>
      <c r="D577" s="272">
        <v>0</v>
      </c>
      <c r="E577" s="497">
        <v>0</v>
      </c>
      <c r="F577" s="497">
        <v>0</v>
      </c>
      <c r="G577" s="311">
        <v>0</v>
      </c>
    </row>
    <row r="578" spans="2:9" ht="15" thickBot="1" x14ac:dyDescent="0.4">
      <c r="B578" s="14"/>
      <c r="C578" s="55" t="s">
        <v>113</v>
      </c>
      <c r="D578" s="274">
        <v>0.7</v>
      </c>
      <c r="E578" s="275">
        <v>0.7</v>
      </c>
      <c r="F578" s="275">
        <v>0.7</v>
      </c>
      <c r="G578" s="498">
        <f>F578/E578</f>
        <v>1</v>
      </c>
    </row>
    <row r="579" spans="2:9" x14ac:dyDescent="0.35">
      <c r="B579" s="194" t="s">
        <v>253</v>
      </c>
      <c r="C579" s="228" t="s">
        <v>255</v>
      </c>
      <c r="D579" s="486">
        <f>SUM(D580:D581)</f>
        <v>1</v>
      </c>
      <c r="E579" s="487">
        <f>SUM(E580:E581)</f>
        <v>1</v>
      </c>
      <c r="F579" s="488">
        <f>SUM(F580:F581)</f>
        <v>0</v>
      </c>
      <c r="G579" s="492">
        <f>F579/E579</f>
        <v>0</v>
      </c>
    </row>
    <row r="580" spans="2:9" x14ac:dyDescent="0.35">
      <c r="B580" s="231"/>
      <c r="C580" s="232" t="s">
        <v>111</v>
      </c>
      <c r="D580" s="490">
        <f t="shared" ref="D580:F581" si="56">D583+D586</f>
        <v>0</v>
      </c>
      <c r="E580" s="491">
        <f t="shared" si="56"/>
        <v>0</v>
      </c>
      <c r="F580" s="491">
        <f t="shared" si="56"/>
        <v>0</v>
      </c>
      <c r="G580" s="502">
        <v>0</v>
      </c>
    </row>
    <row r="581" spans="2:9" x14ac:dyDescent="0.35">
      <c r="B581" s="231"/>
      <c r="C581" s="232" t="s">
        <v>113</v>
      </c>
      <c r="D581" s="490">
        <f t="shared" si="56"/>
        <v>1</v>
      </c>
      <c r="E581" s="491">
        <f t="shared" si="56"/>
        <v>1</v>
      </c>
      <c r="F581" s="491">
        <f t="shared" si="56"/>
        <v>0</v>
      </c>
      <c r="G581" s="235">
        <f>F581/E581</f>
        <v>0</v>
      </c>
    </row>
    <row r="582" spans="2:9" x14ac:dyDescent="0.35">
      <c r="B582" s="236"/>
      <c r="C582" s="237" t="s">
        <v>137</v>
      </c>
      <c r="D582" s="270">
        <f>SUM(D583:D584)</f>
        <v>1</v>
      </c>
      <c r="E582" s="496">
        <f>SUM(E583:E584)</f>
        <v>1</v>
      </c>
      <c r="F582" s="496">
        <f>SUM(F583:F584)</f>
        <v>0</v>
      </c>
      <c r="G582" s="310">
        <f>F582/E582</f>
        <v>0</v>
      </c>
    </row>
    <row r="583" spans="2:9" x14ac:dyDescent="0.35">
      <c r="B583" s="240"/>
      <c r="C583" s="241" t="s">
        <v>111</v>
      </c>
      <c r="D583" s="272">
        <v>0</v>
      </c>
      <c r="E583" s="497">
        <v>0</v>
      </c>
      <c r="F583" s="497">
        <v>0</v>
      </c>
      <c r="G583" s="311">
        <v>0</v>
      </c>
    </row>
    <row r="584" spans="2:9" x14ac:dyDescent="0.35">
      <c r="B584" s="240"/>
      <c r="C584" s="241" t="s">
        <v>113</v>
      </c>
      <c r="D584" s="272">
        <v>1</v>
      </c>
      <c r="E584" s="273">
        <v>1</v>
      </c>
      <c r="F584" s="273">
        <v>0</v>
      </c>
      <c r="G584" s="498">
        <f>F584/E584</f>
        <v>0</v>
      </c>
    </row>
    <row r="585" spans="2:9" x14ac:dyDescent="0.35">
      <c r="B585" s="90"/>
      <c r="C585" s="237" t="s">
        <v>225</v>
      </c>
      <c r="D585" s="270">
        <f>SUM(D586:D587)</f>
        <v>0</v>
      </c>
      <c r="E585" s="496">
        <f>SUM(E586:E587)</f>
        <v>0</v>
      </c>
      <c r="F585" s="496">
        <f>SUM(F586:F587)</f>
        <v>0</v>
      </c>
      <c r="G585" s="499">
        <v>0</v>
      </c>
    </row>
    <row r="586" spans="2:9" x14ac:dyDescent="0.35">
      <c r="B586" s="240"/>
      <c r="C586" s="241" t="s">
        <v>111</v>
      </c>
      <c r="D586" s="272">
        <v>0</v>
      </c>
      <c r="E586" s="497">
        <v>0</v>
      </c>
      <c r="F586" s="497">
        <v>0</v>
      </c>
      <c r="G586" s="311">
        <v>0</v>
      </c>
    </row>
    <row r="587" spans="2:9" ht="15" thickBot="1" x14ac:dyDescent="0.4">
      <c r="B587" s="14"/>
      <c r="C587" s="55" t="s">
        <v>113</v>
      </c>
      <c r="D587" s="272">
        <v>0</v>
      </c>
      <c r="E587" s="497">
        <v>0</v>
      </c>
      <c r="F587" s="497">
        <v>0</v>
      </c>
      <c r="G587" s="311">
        <v>0</v>
      </c>
    </row>
    <row r="588" spans="2:9" x14ac:dyDescent="0.35">
      <c r="B588" s="194" t="s">
        <v>254</v>
      </c>
      <c r="C588" s="228" t="s">
        <v>256</v>
      </c>
      <c r="D588" s="264">
        <f>SUM(D589:D591)</f>
        <v>273.09102622558839</v>
      </c>
      <c r="E588" s="265">
        <f>SUM(E589:E591)</f>
        <v>272.85412622000001</v>
      </c>
      <c r="F588" s="266">
        <f>SUM(F589:F591)</f>
        <v>241.55932624000002</v>
      </c>
      <c r="G588" s="492">
        <f t="shared" ref="G588:G593" si="57">F588/E588</f>
        <v>0.88530574775047655</v>
      </c>
    </row>
    <row r="589" spans="2:9" x14ac:dyDescent="0.35">
      <c r="B589" s="231"/>
      <c r="C589" s="232" t="s">
        <v>111</v>
      </c>
      <c r="D589" s="490">
        <f t="shared" ref="D589:F590" si="58">D593+D597</f>
        <v>261.19394</v>
      </c>
      <c r="E589" s="491">
        <f t="shared" si="58"/>
        <v>260.95704000000001</v>
      </c>
      <c r="F589" s="491">
        <f t="shared" si="58"/>
        <v>229.72724002000001</v>
      </c>
      <c r="G589" s="235">
        <f t="shared" si="57"/>
        <v>0.88032589586393228</v>
      </c>
    </row>
    <row r="590" spans="2:9" x14ac:dyDescent="0.35">
      <c r="B590" s="231"/>
      <c r="C590" s="232" t="s">
        <v>113</v>
      </c>
      <c r="D590" s="490">
        <f t="shared" si="58"/>
        <v>6.5000000000000002E-2</v>
      </c>
      <c r="E590" s="491">
        <f t="shared" si="58"/>
        <v>6.5000000000000002E-2</v>
      </c>
      <c r="F590" s="491">
        <f t="shared" si="58"/>
        <v>0</v>
      </c>
      <c r="G590" s="235">
        <f t="shared" si="57"/>
        <v>0</v>
      </c>
    </row>
    <row r="591" spans="2:9" x14ac:dyDescent="0.35">
      <c r="B591" s="231"/>
      <c r="C591" s="232" t="s">
        <v>257</v>
      </c>
      <c r="D591" s="267">
        <v>11.832086225588375</v>
      </c>
      <c r="E591" s="268">
        <v>11.832086220000001</v>
      </c>
      <c r="F591" s="269">
        <v>11.832086220000001</v>
      </c>
      <c r="G591" s="235">
        <f t="shared" si="57"/>
        <v>1</v>
      </c>
    </row>
    <row r="592" spans="2:9" x14ac:dyDescent="0.35">
      <c r="B592" s="236"/>
      <c r="C592" s="237" t="s">
        <v>137</v>
      </c>
      <c r="D592" s="270">
        <f>SUM(D593:D594)</f>
        <v>261.19394</v>
      </c>
      <c r="E592" s="496">
        <f>SUM(E593:E594)</f>
        <v>260.95704000000001</v>
      </c>
      <c r="F592" s="496">
        <f>SUM(F593:F594)</f>
        <v>229.72724002000001</v>
      </c>
      <c r="G592" s="310">
        <f t="shared" si="57"/>
        <v>0.88032589586393228</v>
      </c>
      <c r="I592" s="1"/>
    </row>
    <row r="593" spans="2:11" x14ac:dyDescent="0.35">
      <c r="B593" s="240"/>
      <c r="C593" s="241" t="s">
        <v>111</v>
      </c>
      <c r="D593" s="272">
        <v>261.19394</v>
      </c>
      <c r="E593" s="497">
        <v>260.95704000000001</v>
      </c>
      <c r="F593" s="497">
        <v>229.72724002000001</v>
      </c>
      <c r="G593" s="498">
        <f t="shared" si="57"/>
        <v>0.88032589586393228</v>
      </c>
    </row>
    <row r="594" spans="2:11" x14ac:dyDescent="0.35">
      <c r="B594" s="240"/>
      <c r="C594" s="241" t="s">
        <v>113</v>
      </c>
      <c r="D594" s="272">
        <v>0</v>
      </c>
      <c r="E594" s="497">
        <v>0</v>
      </c>
      <c r="F594" s="497">
        <v>0</v>
      </c>
      <c r="G594" s="311">
        <v>0</v>
      </c>
      <c r="I594" s="1"/>
    </row>
    <row r="595" spans="2:11" x14ac:dyDescent="0.35">
      <c r="B595" s="484"/>
      <c r="C595" s="485" t="s">
        <v>257</v>
      </c>
      <c r="D595" s="272">
        <v>11.832086225588375</v>
      </c>
      <c r="E595" s="497">
        <v>11.832086220000001</v>
      </c>
      <c r="F595" s="497">
        <v>11.832086220000001</v>
      </c>
      <c r="G595" s="498">
        <f>F595/E595</f>
        <v>1</v>
      </c>
    </row>
    <row r="596" spans="2:11" x14ac:dyDescent="0.35">
      <c r="B596" s="90"/>
      <c r="C596" s="237" t="s">
        <v>225</v>
      </c>
      <c r="D596" s="270">
        <f>SUM(D597:D598)</f>
        <v>6.5000000000000002E-2</v>
      </c>
      <c r="E596" s="496">
        <f>SUM(E597:E598)</f>
        <v>6.5000000000000002E-2</v>
      </c>
      <c r="F596" s="496">
        <f>SUM(F597:F598)</f>
        <v>0</v>
      </c>
      <c r="G596" s="310">
        <f>F596/E596</f>
        <v>0</v>
      </c>
    </row>
    <row r="597" spans="2:11" x14ac:dyDescent="0.35">
      <c r="B597" s="240"/>
      <c r="C597" s="241" t="s">
        <v>111</v>
      </c>
      <c r="D597" s="272">
        <v>0</v>
      </c>
      <c r="E597" s="497">
        <v>0</v>
      </c>
      <c r="F597" s="497">
        <v>0</v>
      </c>
      <c r="G597" s="311">
        <v>0</v>
      </c>
    </row>
    <row r="598" spans="2:11" ht="15" thickBot="1" x14ac:dyDescent="0.4">
      <c r="B598" s="14"/>
      <c r="C598" s="55" t="s">
        <v>113</v>
      </c>
      <c r="D598" s="500">
        <v>6.5000000000000002E-2</v>
      </c>
      <c r="E598" s="275">
        <v>6.5000000000000002E-2</v>
      </c>
      <c r="F598" s="275">
        <v>0</v>
      </c>
      <c r="G598" s="503">
        <f>F598/E598</f>
        <v>0</v>
      </c>
    </row>
    <row r="599" spans="2:11" x14ac:dyDescent="0.35">
      <c r="B599" t="s">
        <v>141</v>
      </c>
    </row>
    <row r="601" spans="2:11" ht="15" thickBot="1" x14ac:dyDescent="0.4">
      <c r="B601" s="5" t="s">
        <v>138</v>
      </c>
      <c r="D601" s="3"/>
      <c r="E601" s="3"/>
      <c r="F601" s="3"/>
      <c r="H601" s="3"/>
    </row>
    <row r="602" spans="2:11" ht="15" thickBot="1" x14ac:dyDescent="0.4">
      <c r="B602" s="863" t="s">
        <v>187</v>
      </c>
      <c r="C602" s="896"/>
      <c r="D602" s="899">
        <v>2021</v>
      </c>
      <c r="E602" s="900"/>
      <c r="F602" s="900"/>
      <c r="G602" s="901"/>
    </row>
    <row r="603" spans="2:11" ht="30" customHeight="1" x14ac:dyDescent="0.35">
      <c r="B603" s="872"/>
      <c r="C603" s="897"/>
      <c r="D603" s="902" t="s">
        <v>107</v>
      </c>
      <c r="E603" s="904" t="s">
        <v>108</v>
      </c>
      <c r="F603" s="906" t="s">
        <v>50</v>
      </c>
      <c r="G603" s="908" t="s">
        <v>150</v>
      </c>
    </row>
    <row r="604" spans="2:11" ht="15" thickBot="1" x14ac:dyDescent="0.4">
      <c r="B604" s="864"/>
      <c r="C604" s="898"/>
      <c r="D604" s="903"/>
      <c r="E604" s="905"/>
      <c r="F604" s="907"/>
      <c r="G604" s="909"/>
    </row>
    <row r="605" spans="2:11" x14ac:dyDescent="0.35">
      <c r="B605" s="194"/>
      <c r="C605" s="228" t="s">
        <v>228</v>
      </c>
      <c r="D605" s="486">
        <v>12842.542943187747</v>
      </c>
      <c r="E605" s="487">
        <v>13314.768056827748</v>
      </c>
      <c r="F605" s="488">
        <v>8293.581198177746</v>
      </c>
      <c r="G605" s="492">
        <f t="shared" ref="G605:G615" si="59">F605/E605</f>
        <v>0.62288589352668733</v>
      </c>
      <c r="H605" s="11"/>
    </row>
    <row r="606" spans="2:11" x14ac:dyDescent="0.35">
      <c r="B606" s="231"/>
      <c r="C606" s="232" t="s">
        <v>111</v>
      </c>
      <c r="D606" s="490">
        <v>12345.186740000001</v>
      </c>
      <c r="E606" s="491">
        <v>12759.09074245</v>
      </c>
      <c r="F606" s="491">
        <v>7776.9177655600006</v>
      </c>
      <c r="G606" s="308">
        <f t="shared" si="59"/>
        <v>0.60951974733480707</v>
      </c>
      <c r="H606" s="644"/>
      <c r="I606" s="647"/>
      <c r="J606" s="647"/>
      <c r="K606" s="647"/>
    </row>
    <row r="607" spans="2:11" x14ac:dyDescent="0.35">
      <c r="B607" s="231"/>
      <c r="C607" s="232" t="s">
        <v>241</v>
      </c>
      <c r="D607" s="267">
        <v>485.86410966999995</v>
      </c>
      <c r="E607" s="268">
        <v>544.18522085999996</v>
      </c>
      <c r="F607" s="269">
        <v>505.17133910000001</v>
      </c>
      <c r="G607" s="308">
        <f t="shared" si="59"/>
        <v>0.92830771534305068</v>
      </c>
      <c r="H607" s="645"/>
      <c r="I607" s="647"/>
      <c r="J607" s="647"/>
      <c r="K607" s="647"/>
    </row>
    <row r="608" spans="2:11" x14ac:dyDescent="0.35">
      <c r="B608" s="231"/>
      <c r="C608" s="232" t="s">
        <v>257</v>
      </c>
      <c r="D608" s="267">
        <v>11.49209351774698</v>
      </c>
      <c r="E608" s="268">
        <v>11.49209351774698</v>
      </c>
      <c r="F608" s="269">
        <v>11.49209351774698</v>
      </c>
      <c r="G608" s="308">
        <f t="shared" si="59"/>
        <v>1</v>
      </c>
      <c r="H608" s="11"/>
    </row>
    <row r="609" spans="2:11" x14ac:dyDescent="0.35">
      <c r="B609" s="236"/>
      <c r="C609" s="668" t="s">
        <v>137</v>
      </c>
      <c r="D609" s="270">
        <f>SUM(D610:D612)</f>
        <v>10119.211608737749</v>
      </c>
      <c r="E609" s="496">
        <f>SUM(E610:E612)</f>
        <v>10562.386348417749</v>
      </c>
      <c r="F609" s="496">
        <f>SUM(F610:F612)</f>
        <v>6015.3335190477474</v>
      </c>
      <c r="G609" s="310">
        <f t="shared" si="59"/>
        <v>0.56950515921516609</v>
      </c>
    </row>
    <row r="610" spans="2:11" x14ac:dyDescent="0.35">
      <c r="B610" s="484"/>
      <c r="C610" s="669" t="s">
        <v>111</v>
      </c>
      <c r="D610" s="426">
        <f t="shared" ref="D610:F611" si="60">D620+D629+D638+D647+D656+D665+D674+D683+D692+D701+D710+D719+D728+D737+D746+D755+D764+D773+D783</f>
        <v>9809.4453600000015</v>
      </c>
      <c r="E610" s="427">
        <f t="shared" si="60"/>
        <v>10194.209347610002</v>
      </c>
      <c r="F610" s="427">
        <f t="shared" si="60"/>
        <v>5647.5980871800002</v>
      </c>
      <c r="G610" s="498">
        <f t="shared" si="59"/>
        <v>0.55400059922293632</v>
      </c>
      <c r="H610" s="3"/>
    </row>
    <row r="611" spans="2:11" x14ac:dyDescent="0.35">
      <c r="B611" s="484"/>
      <c r="C611" s="485" t="s">
        <v>241</v>
      </c>
      <c r="D611" s="426">
        <f t="shared" si="60"/>
        <v>298.27415521999995</v>
      </c>
      <c r="E611" s="427">
        <f t="shared" si="60"/>
        <v>356.68490728999996</v>
      </c>
      <c r="F611" s="427">
        <f t="shared" si="60"/>
        <v>356.24333834999999</v>
      </c>
      <c r="G611" s="498">
        <f t="shared" si="59"/>
        <v>0.99876201955570565</v>
      </c>
      <c r="H611" s="3"/>
    </row>
    <row r="612" spans="2:11" x14ac:dyDescent="0.35">
      <c r="B612" s="484"/>
      <c r="C612" s="485" t="s">
        <v>257</v>
      </c>
      <c r="D612" s="426">
        <v>11.49209351774698</v>
      </c>
      <c r="E612" s="427">
        <v>11.49209351774698</v>
      </c>
      <c r="F612" s="427">
        <v>11.49209351774698</v>
      </c>
      <c r="G612" s="498">
        <f t="shared" si="59"/>
        <v>1</v>
      </c>
    </row>
    <row r="613" spans="2:11" x14ac:dyDescent="0.35">
      <c r="B613" s="670"/>
      <c r="C613" s="668" t="s">
        <v>225</v>
      </c>
      <c r="D613" s="270">
        <f>SUM(D614:D615)</f>
        <v>2723.3313344500002</v>
      </c>
      <c r="E613" s="496">
        <f>SUM(E614:E615)</f>
        <v>2752.3817084099996</v>
      </c>
      <c r="F613" s="496">
        <f>SUM(F614:F615)</f>
        <v>2278.2476791300014</v>
      </c>
      <c r="G613" s="310">
        <f>F613/E613</f>
        <v>0.82773681868642535</v>
      </c>
    </row>
    <row r="614" spans="2:11" x14ac:dyDescent="0.35">
      <c r="B614" s="484"/>
      <c r="C614" s="669" t="s">
        <v>111</v>
      </c>
      <c r="D614" s="426">
        <f>D623+D632+D641+D650+D659+D668+D677+D686+D695+D713+D722+D731+D740+D749+D758+D767+D776+D787</f>
        <v>2535.7413800000004</v>
      </c>
      <c r="E614" s="427">
        <f>E623+E632+E641+E650+E659+E668+E677+E686+E695+E713+E722+E731+E740+E749+E758+E767+E776+E787</f>
        <v>2564.8813948399998</v>
      </c>
      <c r="F614" s="427">
        <f>F623+F632+F641+F650+F659+F668+F677+F686+F695+F713+F722+F731+F740+F749+F758+F767+F776+F787</f>
        <v>2129.3196783800013</v>
      </c>
      <c r="G614" s="498">
        <f t="shared" si="59"/>
        <v>0.83018251162168477</v>
      </c>
    </row>
    <row r="615" spans="2:11" ht="15" thickBot="1" x14ac:dyDescent="0.4">
      <c r="B615" s="671"/>
      <c r="C615" s="672" t="s">
        <v>113</v>
      </c>
      <c r="D615" s="500">
        <f>D624+D633+D642+D651+D660+D669+D678+D687+D696+D705+D714+D723+D732+D741+D750+D759+D768+D777+D788</f>
        <v>187.58995444999999</v>
      </c>
      <c r="E615" s="275">
        <f>E624+E633+E642+E651+E660+E669+E678+E687+E696+E705+E714+E723+E732+E741+E750+E759+E768+E777+E788</f>
        <v>187.50031356999997</v>
      </c>
      <c r="F615" s="275">
        <f>F624+F633+F642+F651+F660+F669+F678+F687+F696+F705+F714+F723+F732+F741+F750+F759+F768+F777+F788</f>
        <v>148.92800075</v>
      </c>
      <c r="G615" s="498">
        <f t="shared" si="59"/>
        <v>0.79428134233173064</v>
      </c>
    </row>
    <row r="616" spans="2:11" x14ac:dyDescent="0.35">
      <c r="B616" s="194" t="s">
        <v>11</v>
      </c>
      <c r="C616" s="228" t="s">
        <v>259</v>
      </c>
      <c r="D616" s="486">
        <f>SUM(D617:D618)</f>
        <v>5.30966</v>
      </c>
      <c r="E616" s="487">
        <f>SUM(E617:E618)</f>
        <v>6.7543779999999991</v>
      </c>
      <c r="F616" s="488">
        <f>SUM(F617:F618)</f>
        <v>6.5826103799999993</v>
      </c>
      <c r="G616" s="492">
        <f>F616/E616</f>
        <v>0.97456943925850759</v>
      </c>
    </row>
    <row r="617" spans="2:11" x14ac:dyDescent="0.35">
      <c r="B617" s="231"/>
      <c r="C617" s="232" t="s">
        <v>111</v>
      </c>
      <c r="D617" s="490">
        <f t="shared" ref="D617:F618" si="61">D620+D623</f>
        <v>1.7596600000000002</v>
      </c>
      <c r="E617" s="491">
        <f t="shared" si="61"/>
        <v>1.947136</v>
      </c>
      <c r="F617" s="491">
        <f t="shared" si="61"/>
        <v>1.77536838</v>
      </c>
      <c r="G617" s="308">
        <f>F617/E617</f>
        <v>0.91178447730410206</v>
      </c>
    </row>
    <row r="618" spans="2:11" x14ac:dyDescent="0.35">
      <c r="B618" s="231"/>
      <c r="C618" s="232" t="s">
        <v>113</v>
      </c>
      <c r="D618" s="490">
        <f t="shared" si="61"/>
        <v>3.55</v>
      </c>
      <c r="E618" s="491">
        <f t="shared" si="61"/>
        <v>4.8072419999999996</v>
      </c>
      <c r="F618" s="491">
        <f t="shared" si="61"/>
        <v>4.8072419999999996</v>
      </c>
      <c r="G618" s="308">
        <f>F618/E618</f>
        <v>1</v>
      </c>
    </row>
    <row r="619" spans="2:11" x14ac:dyDescent="0.35">
      <c r="B619" s="236"/>
      <c r="C619" s="668" t="s">
        <v>137</v>
      </c>
      <c r="D619" s="270">
        <f>SUM(D620:D621)</f>
        <v>1.7596600000000002</v>
      </c>
      <c r="E619" s="496">
        <f>SUM(E620:E621)</f>
        <v>1.947136</v>
      </c>
      <c r="F619" s="496">
        <f>SUM(F620:F621)</f>
        <v>1.77536838</v>
      </c>
      <c r="G619" s="310">
        <f>F619/E619</f>
        <v>0.91178447730410206</v>
      </c>
    </row>
    <row r="620" spans="2:11" x14ac:dyDescent="0.35">
      <c r="B620" s="484"/>
      <c r="C620" s="669" t="s">
        <v>111</v>
      </c>
      <c r="D620" s="272">
        <v>1.7596600000000002</v>
      </c>
      <c r="E620" s="497">
        <v>1.947136</v>
      </c>
      <c r="F620" s="497">
        <v>1.77536838</v>
      </c>
      <c r="G620" s="498">
        <f>F620/E620</f>
        <v>0.91178447730410206</v>
      </c>
    </row>
    <row r="621" spans="2:11" x14ac:dyDescent="0.35">
      <c r="B621" s="484"/>
      <c r="C621" s="485" t="s">
        <v>113</v>
      </c>
      <c r="D621" s="272">
        <v>0</v>
      </c>
      <c r="E621" s="497">
        <v>0</v>
      </c>
      <c r="F621" s="497">
        <v>0</v>
      </c>
      <c r="G621" s="311">
        <v>0</v>
      </c>
    </row>
    <row r="622" spans="2:11" x14ac:dyDescent="0.35">
      <c r="B622" s="670"/>
      <c r="C622" s="668" t="s">
        <v>225</v>
      </c>
      <c r="D622" s="270">
        <f>SUM(D623:D624)</f>
        <v>3.55</v>
      </c>
      <c r="E622" s="496">
        <f>SUM(E623:E624)</f>
        <v>4.8072419999999996</v>
      </c>
      <c r="F622" s="496">
        <f>SUM(F623:F624)</f>
        <v>4.8072419999999996</v>
      </c>
      <c r="G622" s="310">
        <f>F622/E622</f>
        <v>1</v>
      </c>
    </row>
    <row r="623" spans="2:11" x14ac:dyDescent="0.35">
      <c r="B623" s="484"/>
      <c r="C623" s="669" t="s">
        <v>111</v>
      </c>
      <c r="D623" s="272">
        <v>0</v>
      </c>
      <c r="E623" s="497">
        <v>0</v>
      </c>
      <c r="F623" s="497">
        <v>0</v>
      </c>
      <c r="G623" s="311">
        <v>0</v>
      </c>
    </row>
    <row r="624" spans="2:11" ht="15" thickBot="1" x14ac:dyDescent="0.4">
      <c r="B624" s="671"/>
      <c r="C624" s="672" t="s">
        <v>113</v>
      </c>
      <c r="D624" s="500">
        <v>3.55</v>
      </c>
      <c r="E624" s="275">
        <v>4.8072419999999996</v>
      </c>
      <c r="F624" s="275">
        <v>4.8072419999999996</v>
      </c>
      <c r="G624" s="498">
        <f t="shared" ref="G624:G632" si="62">F624/E624</f>
        <v>1</v>
      </c>
      <c r="I624" s="646"/>
      <c r="J624" s="1"/>
      <c r="K624" s="1"/>
    </row>
    <row r="625" spans="2:11" x14ac:dyDescent="0.35">
      <c r="B625" s="194" t="s">
        <v>13</v>
      </c>
      <c r="C625" s="228" t="s">
        <v>14</v>
      </c>
      <c r="D625" s="486">
        <f>SUM(D626:D627)</f>
        <v>184.83306522000001</v>
      </c>
      <c r="E625" s="487">
        <f>SUM(E626:E627)</f>
        <v>199.33712029</v>
      </c>
      <c r="F625" s="488">
        <f>SUM(F626:F627)</f>
        <v>164.46372083999998</v>
      </c>
      <c r="G625" s="492">
        <f t="shared" si="62"/>
        <v>0.82505315919450706</v>
      </c>
    </row>
    <row r="626" spans="2:11" x14ac:dyDescent="0.35">
      <c r="B626" s="231"/>
      <c r="C626" s="232" t="s">
        <v>111</v>
      </c>
      <c r="D626" s="490">
        <f t="shared" ref="D626:F627" si="63">D629+D632</f>
        <v>184.59032000000002</v>
      </c>
      <c r="E626" s="491">
        <f t="shared" si="63"/>
        <v>177.73613936000001</v>
      </c>
      <c r="F626" s="491">
        <f t="shared" si="63"/>
        <v>142.87553990999999</v>
      </c>
      <c r="G626" s="308">
        <f t="shared" si="62"/>
        <v>0.80386318969497383</v>
      </c>
      <c r="I626" s="495"/>
    </row>
    <row r="627" spans="2:11" x14ac:dyDescent="0.35">
      <c r="B627" s="231"/>
      <c r="C627" s="232" t="s">
        <v>113</v>
      </c>
      <c r="D627" s="490">
        <f t="shared" si="63"/>
        <v>0.24274522000000001</v>
      </c>
      <c r="E627" s="491">
        <f t="shared" si="63"/>
        <v>21.600980929999999</v>
      </c>
      <c r="F627" s="491">
        <f t="shared" si="63"/>
        <v>21.58818093</v>
      </c>
      <c r="G627" s="308">
        <f t="shared" si="62"/>
        <v>0.99940743431784518</v>
      </c>
      <c r="I627" s="494"/>
      <c r="J627" s="1"/>
      <c r="K627" s="1"/>
    </row>
    <row r="628" spans="2:11" x14ac:dyDescent="0.35">
      <c r="B628" s="236"/>
      <c r="C628" s="668" t="s">
        <v>137</v>
      </c>
      <c r="D628" s="270">
        <f>SUM(D629:D630)</f>
        <v>30.683675220000001</v>
      </c>
      <c r="E628" s="496">
        <f>SUM(E629:E630)</f>
        <v>45.979673910000002</v>
      </c>
      <c r="F628" s="496">
        <f>SUM(F629:F630)</f>
        <v>45.469810889999998</v>
      </c>
      <c r="G628" s="310">
        <f t="shared" si="62"/>
        <v>0.98891112144470616</v>
      </c>
      <c r="I628" s="495"/>
    </row>
    <row r="629" spans="2:11" x14ac:dyDescent="0.35">
      <c r="B629" s="484"/>
      <c r="C629" s="669" t="s">
        <v>111</v>
      </c>
      <c r="D629" s="272">
        <v>30.440930000000002</v>
      </c>
      <c r="E629" s="497">
        <v>24.37869298</v>
      </c>
      <c r="F629" s="497">
        <v>23.881629959999998</v>
      </c>
      <c r="G629" s="498">
        <f t="shared" si="62"/>
        <v>0.9796107600843168</v>
      </c>
      <c r="I629" s="495"/>
    </row>
    <row r="630" spans="2:11" x14ac:dyDescent="0.35">
      <c r="B630" s="484"/>
      <c r="C630" s="485" t="s">
        <v>113</v>
      </c>
      <c r="D630" s="272">
        <v>0.24274522000000001</v>
      </c>
      <c r="E630" s="497">
        <v>21.600980929999999</v>
      </c>
      <c r="F630" s="497">
        <v>21.58818093</v>
      </c>
      <c r="G630" s="498">
        <f t="shared" si="62"/>
        <v>0.99940743431784518</v>
      </c>
    </row>
    <row r="631" spans="2:11" x14ac:dyDescent="0.35">
      <c r="B631" s="670"/>
      <c r="C631" s="668" t="s">
        <v>225</v>
      </c>
      <c r="D631" s="270">
        <f>SUM(D632:D633)</f>
        <v>154.14939000000001</v>
      </c>
      <c r="E631" s="496">
        <f>SUM(E632:E633)</f>
        <v>153.35744638</v>
      </c>
      <c r="F631" s="496">
        <f>SUM(F632:F633)</f>
        <v>118.99390995</v>
      </c>
      <c r="G631" s="310">
        <f t="shared" si="62"/>
        <v>0.77592521758055633</v>
      </c>
    </row>
    <row r="632" spans="2:11" x14ac:dyDescent="0.35">
      <c r="B632" s="484"/>
      <c r="C632" s="669" t="s">
        <v>111</v>
      </c>
      <c r="D632" s="272">
        <v>154.14939000000001</v>
      </c>
      <c r="E632" s="497">
        <v>153.35744638</v>
      </c>
      <c r="F632" s="497">
        <v>118.99390995</v>
      </c>
      <c r="G632" s="498">
        <f t="shared" si="62"/>
        <v>0.77592521758055633</v>
      </c>
    </row>
    <row r="633" spans="2:11" ht="15" thickBot="1" x14ac:dyDescent="0.4">
      <c r="B633" s="671"/>
      <c r="C633" s="672" t="s">
        <v>113</v>
      </c>
      <c r="D633" s="272">
        <v>0</v>
      </c>
      <c r="E633" s="497">
        <v>0</v>
      </c>
      <c r="F633" s="497">
        <v>0</v>
      </c>
      <c r="G633" s="311">
        <v>0</v>
      </c>
    </row>
    <row r="634" spans="2:11" x14ac:dyDescent="0.35">
      <c r="B634" s="194" t="s">
        <v>15</v>
      </c>
      <c r="C634" s="228" t="s">
        <v>37</v>
      </c>
      <c r="D634" s="486">
        <f>SUM(D635:D636)</f>
        <v>17.15146</v>
      </c>
      <c r="E634" s="487">
        <f>SUM(E635:E636)</f>
        <v>16.264998089999999</v>
      </c>
      <c r="F634" s="488">
        <f>SUM(F635:F636)</f>
        <v>10.562930380000001</v>
      </c>
      <c r="G634" s="492">
        <f>F634/E634</f>
        <v>0.64942709009564981</v>
      </c>
    </row>
    <row r="635" spans="2:11" x14ac:dyDescent="0.35">
      <c r="B635" s="231"/>
      <c r="C635" s="232" t="s">
        <v>111</v>
      </c>
      <c r="D635" s="490">
        <f t="shared" ref="D635:F636" si="64">D638+D641</f>
        <v>17.15146</v>
      </c>
      <c r="E635" s="491">
        <f t="shared" si="64"/>
        <v>16.264998089999999</v>
      </c>
      <c r="F635" s="491">
        <f t="shared" si="64"/>
        <v>10.562930380000001</v>
      </c>
      <c r="G635" s="308">
        <f>F635/E635</f>
        <v>0.64942709009564981</v>
      </c>
    </row>
    <row r="636" spans="2:11" x14ac:dyDescent="0.35">
      <c r="B636" s="231"/>
      <c r="C636" s="232" t="s">
        <v>113</v>
      </c>
      <c r="D636" s="490">
        <f t="shared" si="64"/>
        <v>0</v>
      </c>
      <c r="E636" s="491">
        <f t="shared" si="64"/>
        <v>0</v>
      </c>
      <c r="F636" s="491">
        <f t="shared" si="64"/>
        <v>0</v>
      </c>
      <c r="G636" s="502">
        <v>0</v>
      </c>
    </row>
    <row r="637" spans="2:11" x14ac:dyDescent="0.35">
      <c r="B637" s="236"/>
      <c r="C637" s="668" t="s">
        <v>137</v>
      </c>
      <c r="D637" s="270">
        <f>SUM(D638:D639)</f>
        <v>11.014419999999999</v>
      </c>
      <c r="E637" s="496">
        <f>SUM(E638:E639)</f>
        <v>10.12608</v>
      </c>
      <c r="F637" s="496">
        <f>SUM(F638:F639)</f>
        <v>5.3241663599999995</v>
      </c>
      <c r="G637" s="310">
        <f>F637/E637</f>
        <v>0.5257875071103526</v>
      </c>
    </row>
    <row r="638" spans="2:11" x14ac:dyDescent="0.35">
      <c r="B638" s="484"/>
      <c r="C638" s="669" t="s">
        <v>111</v>
      </c>
      <c r="D638" s="272">
        <v>11.014419999999999</v>
      </c>
      <c r="E638" s="497">
        <v>10.12608</v>
      </c>
      <c r="F638" s="497">
        <v>5.3241663599999995</v>
      </c>
      <c r="G638" s="498">
        <f>F638/E638</f>
        <v>0.5257875071103526</v>
      </c>
    </row>
    <row r="639" spans="2:11" x14ac:dyDescent="0.35">
      <c r="B639" s="484"/>
      <c r="C639" s="485" t="s">
        <v>113</v>
      </c>
      <c r="D639" s="272">
        <v>0</v>
      </c>
      <c r="E639" s="497">
        <v>0</v>
      </c>
      <c r="F639" s="497">
        <v>0</v>
      </c>
      <c r="G639" s="311">
        <v>0</v>
      </c>
    </row>
    <row r="640" spans="2:11" x14ac:dyDescent="0.35">
      <c r="B640" s="670"/>
      <c r="C640" s="668" t="s">
        <v>225</v>
      </c>
      <c r="D640" s="270">
        <f>SUM(D641:D642)</f>
        <v>6.1370400000000007</v>
      </c>
      <c r="E640" s="496">
        <f>SUM(E641:E642)</f>
        <v>6.1389180899999998</v>
      </c>
      <c r="F640" s="496">
        <f>SUM(F641:F642)</f>
        <v>5.2387640200000005</v>
      </c>
      <c r="G640" s="310">
        <f>F640/E640</f>
        <v>0.85336926526739187</v>
      </c>
    </row>
    <row r="641" spans="2:11" x14ac:dyDescent="0.35">
      <c r="B641" s="484"/>
      <c r="C641" s="669" t="s">
        <v>111</v>
      </c>
      <c r="D641" s="272">
        <v>6.1370400000000007</v>
      </c>
      <c r="E641" s="497">
        <v>6.1389180899999998</v>
      </c>
      <c r="F641" s="497">
        <v>5.2387640200000005</v>
      </c>
      <c r="G641" s="498">
        <f>F641/E641</f>
        <v>0.85336926526739187</v>
      </c>
    </row>
    <row r="642" spans="2:11" ht="15" thickBot="1" x14ac:dyDescent="0.4">
      <c r="B642" s="671"/>
      <c r="C642" s="672" t="s">
        <v>113</v>
      </c>
      <c r="D642" s="500">
        <v>0</v>
      </c>
      <c r="E642" s="275">
        <v>0</v>
      </c>
      <c r="F642" s="275">
        <v>0</v>
      </c>
      <c r="G642" s="501">
        <v>0</v>
      </c>
    </row>
    <row r="643" spans="2:11" x14ac:dyDescent="0.35">
      <c r="B643" s="194" t="s">
        <v>30</v>
      </c>
      <c r="C643" s="228" t="s">
        <v>41</v>
      </c>
      <c r="D643" s="486">
        <f>SUM(D644:D645)</f>
        <v>5.0000000000000001E-3</v>
      </c>
      <c r="E643" s="487">
        <f>SUM(E644:E645)</f>
        <v>5.0000000000000001E-3</v>
      </c>
      <c r="F643" s="488">
        <f>SUM(F644:F645)</f>
        <v>5.0000000000000001E-3</v>
      </c>
      <c r="G643" s="492">
        <f>F643/E643</f>
        <v>1</v>
      </c>
    </row>
    <row r="644" spans="2:11" x14ac:dyDescent="0.35">
      <c r="B644" s="231"/>
      <c r="C644" s="232" t="s">
        <v>111</v>
      </c>
      <c r="D644" s="490">
        <f t="shared" ref="D644:F645" si="65">D647+D650</f>
        <v>0</v>
      </c>
      <c r="E644" s="491">
        <f t="shared" si="65"/>
        <v>0</v>
      </c>
      <c r="F644" s="491">
        <f t="shared" si="65"/>
        <v>0</v>
      </c>
      <c r="G644" s="502">
        <v>0</v>
      </c>
    </row>
    <row r="645" spans="2:11" x14ac:dyDescent="0.35">
      <c r="B645" s="231"/>
      <c r="C645" s="232" t="s">
        <v>113</v>
      </c>
      <c r="D645" s="490">
        <f t="shared" si="65"/>
        <v>5.0000000000000001E-3</v>
      </c>
      <c r="E645" s="491">
        <f t="shared" si="65"/>
        <v>5.0000000000000001E-3</v>
      </c>
      <c r="F645" s="491">
        <f t="shared" si="65"/>
        <v>5.0000000000000001E-3</v>
      </c>
      <c r="G645" s="308">
        <f>F645/E645</f>
        <v>1</v>
      </c>
    </row>
    <row r="646" spans="2:11" x14ac:dyDescent="0.35">
      <c r="B646" s="236"/>
      <c r="C646" s="668" t="s">
        <v>137</v>
      </c>
      <c r="D646" s="270">
        <f>SUM(D647:D648)</f>
        <v>5.0000000000000001E-3</v>
      </c>
      <c r="E646" s="496">
        <f>SUM(E647:E648)</f>
        <v>5.0000000000000001E-3</v>
      </c>
      <c r="F646" s="496">
        <f>SUM(F647:F648)</f>
        <v>5.0000000000000001E-3</v>
      </c>
      <c r="G646" s="310">
        <f>F646/E646</f>
        <v>1</v>
      </c>
    </row>
    <row r="647" spans="2:11" x14ac:dyDescent="0.35">
      <c r="B647" s="484"/>
      <c r="C647" s="669" t="s">
        <v>111</v>
      </c>
      <c r="D647" s="272">
        <v>0</v>
      </c>
      <c r="E647" s="497">
        <v>0</v>
      </c>
      <c r="F647" s="497">
        <v>0</v>
      </c>
      <c r="G647" s="311">
        <v>0</v>
      </c>
    </row>
    <row r="648" spans="2:11" x14ac:dyDescent="0.35">
      <c r="B648" s="484"/>
      <c r="C648" s="485" t="s">
        <v>113</v>
      </c>
      <c r="D648" s="272">
        <v>5.0000000000000001E-3</v>
      </c>
      <c r="E648" s="497">
        <v>5.0000000000000001E-3</v>
      </c>
      <c r="F648" s="497">
        <v>5.0000000000000001E-3</v>
      </c>
      <c r="G648" s="498">
        <f>F648/E648</f>
        <v>1</v>
      </c>
    </row>
    <row r="649" spans="2:11" x14ac:dyDescent="0.35">
      <c r="B649" s="670"/>
      <c r="C649" s="668" t="s">
        <v>225</v>
      </c>
      <c r="D649" s="270">
        <f>SUM(D650:D651)</f>
        <v>0</v>
      </c>
      <c r="E649" s="496">
        <f>SUM(E650:E651)</f>
        <v>0</v>
      </c>
      <c r="F649" s="496">
        <f>SUM(F650:F651)</f>
        <v>0</v>
      </c>
      <c r="G649" s="499">
        <v>0</v>
      </c>
    </row>
    <row r="650" spans="2:11" x14ac:dyDescent="0.35">
      <c r="B650" s="484"/>
      <c r="C650" s="669" t="s">
        <v>111</v>
      </c>
      <c r="D650" s="272">
        <v>0</v>
      </c>
      <c r="E650" s="497">
        <v>0</v>
      </c>
      <c r="F650" s="497">
        <v>0</v>
      </c>
      <c r="G650" s="311">
        <v>0</v>
      </c>
    </row>
    <row r="651" spans="2:11" ht="15" thickBot="1" x14ac:dyDescent="0.4">
      <c r="B651" s="671"/>
      <c r="C651" s="672" t="s">
        <v>113</v>
      </c>
      <c r="D651" s="500">
        <v>0</v>
      </c>
      <c r="E651" s="275">
        <v>0</v>
      </c>
      <c r="F651" s="275">
        <v>0</v>
      </c>
      <c r="G651" s="501">
        <v>0</v>
      </c>
    </row>
    <row r="652" spans="2:11" x14ac:dyDescent="0.35">
      <c r="B652" s="194" t="s">
        <v>73</v>
      </c>
      <c r="C652" s="228" t="s">
        <v>242</v>
      </c>
      <c r="D652" s="486">
        <f>SUM(D653:D654)</f>
        <v>33.320369999999997</v>
      </c>
      <c r="E652" s="487">
        <f>SUM(E653:E654)</f>
        <v>33.307172660000006</v>
      </c>
      <c r="F652" s="488">
        <f>SUM(F653:F654)</f>
        <v>7.9190365500000004</v>
      </c>
      <c r="G652" s="492">
        <f t="shared" ref="G652:G659" si="66">F652/E652</f>
        <v>0.23775769354059603</v>
      </c>
    </row>
    <row r="653" spans="2:11" x14ac:dyDescent="0.35">
      <c r="B653" s="231"/>
      <c r="C653" s="232" t="s">
        <v>111</v>
      </c>
      <c r="D653" s="490">
        <f t="shared" ref="D653:F654" si="67">D656+D659</f>
        <v>31.98</v>
      </c>
      <c r="E653" s="491">
        <f t="shared" si="67"/>
        <v>31.966802660000003</v>
      </c>
      <c r="F653" s="491">
        <f t="shared" si="67"/>
        <v>6.6016882400000005</v>
      </c>
      <c r="G653" s="308">
        <f t="shared" si="66"/>
        <v>0.20651700172256138</v>
      </c>
      <c r="I653" s="494"/>
      <c r="J653" s="1"/>
      <c r="K653" s="1"/>
    </row>
    <row r="654" spans="2:11" x14ac:dyDescent="0.35">
      <c r="B654" s="231"/>
      <c r="C654" s="232" t="s">
        <v>113</v>
      </c>
      <c r="D654" s="490">
        <f t="shared" si="67"/>
        <v>1.3403700000000001</v>
      </c>
      <c r="E654" s="491">
        <f t="shared" si="67"/>
        <v>1.3403700000000001</v>
      </c>
      <c r="F654" s="491">
        <f t="shared" si="67"/>
        <v>1.3173483100000001</v>
      </c>
      <c r="G654" s="308">
        <f t="shared" si="66"/>
        <v>0.98282437685116797</v>
      </c>
      <c r="I654" s="495"/>
    </row>
    <row r="655" spans="2:11" x14ac:dyDescent="0.35">
      <c r="B655" s="236"/>
      <c r="C655" s="668" t="s">
        <v>137</v>
      </c>
      <c r="D655" s="270">
        <f>SUM(D656:D657)</f>
        <v>32.320369999999997</v>
      </c>
      <c r="E655" s="496">
        <f>SUM(E656:E657)</f>
        <v>32.278896970000005</v>
      </c>
      <c r="F655" s="496">
        <f>SUM(F656:F657)</f>
        <v>7.8602380900000002</v>
      </c>
      <c r="G655" s="310">
        <f t="shared" si="66"/>
        <v>0.24351012047609008</v>
      </c>
      <c r="I655" s="494"/>
      <c r="J655" s="1"/>
      <c r="K655" s="1"/>
    </row>
    <row r="656" spans="2:11" x14ac:dyDescent="0.35">
      <c r="B656" s="484"/>
      <c r="C656" s="669" t="s">
        <v>111</v>
      </c>
      <c r="D656" s="272">
        <v>30.98</v>
      </c>
      <c r="E656" s="673">
        <v>30.938526970000002</v>
      </c>
      <c r="F656" s="497">
        <v>6.5428897800000003</v>
      </c>
      <c r="G656" s="498">
        <f t="shared" si="66"/>
        <v>0.21148032633694583</v>
      </c>
      <c r="I656" s="495"/>
    </row>
    <row r="657" spans="2:9" x14ac:dyDescent="0.35">
      <c r="B657" s="484"/>
      <c r="C657" s="485" t="s">
        <v>113</v>
      </c>
      <c r="D657" s="272">
        <v>1.3403700000000001</v>
      </c>
      <c r="E657" s="497">
        <v>1.3403700000000001</v>
      </c>
      <c r="F657" s="497">
        <v>1.3173483100000001</v>
      </c>
      <c r="G657" s="498">
        <f t="shared" si="66"/>
        <v>0.98282437685116797</v>
      </c>
      <c r="I657" s="495"/>
    </row>
    <row r="658" spans="2:9" x14ac:dyDescent="0.35">
      <c r="B658" s="670"/>
      <c r="C658" s="668" t="s">
        <v>225</v>
      </c>
      <c r="D658" s="270">
        <f>SUM(D659:D660)</f>
        <v>1</v>
      </c>
      <c r="E658" s="496">
        <f>SUM(E659:E660)</f>
        <v>1.0282756900000001</v>
      </c>
      <c r="F658" s="496">
        <f>SUM(F659:F660)</f>
        <v>5.8798459999999997E-2</v>
      </c>
      <c r="G658" s="310">
        <f t="shared" si="66"/>
        <v>5.718161050758673E-2</v>
      </c>
    </row>
    <row r="659" spans="2:9" x14ac:dyDescent="0.35">
      <c r="B659" s="484"/>
      <c r="C659" s="669" t="s">
        <v>111</v>
      </c>
      <c r="D659" s="272">
        <v>1</v>
      </c>
      <c r="E659" s="673">
        <v>1.0282756900000001</v>
      </c>
      <c r="F659" s="497">
        <v>5.8798459999999997E-2</v>
      </c>
      <c r="G659" s="498">
        <f t="shared" si="66"/>
        <v>5.718161050758673E-2</v>
      </c>
    </row>
    <row r="660" spans="2:9" ht="15" thickBot="1" x14ac:dyDescent="0.4">
      <c r="B660" s="671"/>
      <c r="C660" s="672" t="s">
        <v>113</v>
      </c>
      <c r="D660" s="272">
        <v>0</v>
      </c>
      <c r="E660" s="497">
        <v>0</v>
      </c>
      <c r="F660" s="497">
        <v>0</v>
      </c>
      <c r="G660" s="311">
        <v>0</v>
      </c>
    </row>
    <row r="661" spans="2:9" x14ac:dyDescent="0.35">
      <c r="B661" s="194" t="s">
        <v>74</v>
      </c>
      <c r="C661" s="228" t="s">
        <v>42</v>
      </c>
      <c r="D661" s="486">
        <f>SUM(D662:D663)</f>
        <v>5.1752200000000004</v>
      </c>
      <c r="E661" s="487">
        <f>SUM(E662:E663)</f>
        <v>4.9147910000000001</v>
      </c>
      <c r="F661" s="488">
        <f>SUM(F662:F663)</f>
        <v>4.8322539999999998</v>
      </c>
      <c r="G661" s="492">
        <f>F661/E661</f>
        <v>0.98320640694589045</v>
      </c>
    </row>
    <row r="662" spans="2:9" x14ac:dyDescent="0.35">
      <c r="B662" s="231"/>
      <c r="C662" s="232" t="s">
        <v>111</v>
      </c>
      <c r="D662" s="490">
        <f t="shared" ref="D662:F663" si="68">D665+D668</f>
        <v>0</v>
      </c>
      <c r="E662" s="491">
        <f t="shared" si="68"/>
        <v>0</v>
      </c>
      <c r="F662" s="491">
        <f t="shared" si="68"/>
        <v>0</v>
      </c>
      <c r="G662" s="502">
        <v>0</v>
      </c>
    </row>
    <row r="663" spans="2:9" x14ac:dyDescent="0.35">
      <c r="B663" s="231"/>
      <c r="C663" s="232" t="s">
        <v>113</v>
      </c>
      <c r="D663" s="490">
        <f t="shared" si="68"/>
        <v>5.1752200000000004</v>
      </c>
      <c r="E663" s="491">
        <f t="shared" si="68"/>
        <v>4.9147910000000001</v>
      </c>
      <c r="F663" s="491">
        <f t="shared" si="68"/>
        <v>4.8322539999999998</v>
      </c>
      <c r="G663" s="308">
        <f>F663/E663</f>
        <v>0.98320640694589045</v>
      </c>
    </row>
    <row r="664" spans="2:9" x14ac:dyDescent="0.35">
      <c r="B664" s="236"/>
      <c r="C664" s="668" t="s">
        <v>137</v>
      </c>
      <c r="D664" s="270">
        <f>SUM(D665:D666)</f>
        <v>5.1752200000000004</v>
      </c>
      <c r="E664" s="496">
        <f>SUM(E665:E666)</f>
        <v>4.9147910000000001</v>
      </c>
      <c r="F664" s="496">
        <f>SUM(F665:F666)</f>
        <v>4.8322539999999998</v>
      </c>
      <c r="G664" s="310">
        <f>F664/E664</f>
        <v>0.98320640694589045</v>
      </c>
    </row>
    <row r="665" spans="2:9" x14ac:dyDescent="0.35">
      <c r="B665" s="484"/>
      <c r="C665" s="669" t="s">
        <v>111</v>
      </c>
      <c r="D665" s="272">
        <v>0</v>
      </c>
      <c r="E665" s="497">
        <v>0</v>
      </c>
      <c r="F665" s="497">
        <v>0</v>
      </c>
      <c r="G665" s="311">
        <v>0</v>
      </c>
    </row>
    <row r="666" spans="2:9" x14ac:dyDescent="0.35">
      <c r="B666" s="484"/>
      <c r="C666" s="485" t="s">
        <v>113</v>
      </c>
      <c r="D666" s="272">
        <v>5.1752200000000004</v>
      </c>
      <c r="E666" s="497">
        <v>4.9147910000000001</v>
      </c>
      <c r="F666" s="497">
        <v>4.8322539999999998</v>
      </c>
      <c r="G666" s="498">
        <f>F666/E666</f>
        <v>0.98320640694589045</v>
      </c>
    </row>
    <row r="667" spans="2:9" x14ac:dyDescent="0.35">
      <c r="B667" s="670"/>
      <c r="C667" s="668" t="s">
        <v>225</v>
      </c>
      <c r="D667" s="270">
        <f>SUM(D668:D669)</f>
        <v>0</v>
      </c>
      <c r="E667" s="496">
        <f>SUM(E668:E669)</f>
        <v>0</v>
      </c>
      <c r="F667" s="496">
        <f>SUM(F668:F669)</f>
        <v>0</v>
      </c>
      <c r="G667" s="499">
        <v>0</v>
      </c>
    </row>
    <row r="668" spans="2:9" x14ac:dyDescent="0.35">
      <c r="B668" s="484"/>
      <c r="C668" s="669" t="s">
        <v>111</v>
      </c>
      <c r="D668" s="272">
        <v>0</v>
      </c>
      <c r="E668" s="497">
        <v>0</v>
      </c>
      <c r="F668" s="497">
        <v>0</v>
      </c>
      <c r="G668" s="311">
        <v>0</v>
      </c>
    </row>
    <row r="669" spans="2:9" ht="15" thickBot="1" x14ac:dyDescent="0.4">
      <c r="B669" s="671"/>
      <c r="C669" s="672" t="s">
        <v>113</v>
      </c>
      <c r="D669" s="272">
        <v>0</v>
      </c>
      <c r="E669" s="497">
        <v>0</v>
      </c>
      <c r="F669" s="497">
        <v>0</v>
      </c>
      <c r="G669" s="311">
        <v>0</v>
      </c>
    </row>
    <row r="670" spans="2:9" x14ac:dyDescent="0.35">
      <c r="B670" s="194" t="s">
        <v>31</v>
      </c>
      <c r="C670" s="228" t="s">
        <v>243</v>
      </c>
      <c r="D670" s="486">
        <f>SUM(D671:D672)</f>
        <v>155.52964</v>
      </c>
      <c r="E670" s="487">
        <f>SUM(E671:E672)</f>
        <v>155.52964</v>
      </c>
      <c r="F670" s="488">
        <f>SUM(F671:F672)</f>
        <v>120.0168</v>
      </c>
      <c r="G670" s="492">
        <f>F670/E670</f>
        <v>0.77166513083936927</v>
      </c>
    </row>
    <row r="671" spans="2:9" x14ac:dyDescent="0.35">
      <c r="B671" s="231"/>
      <c r="C671" s="232" t="s">
        <v>111</v>
      </c>
      <c r="D671" s="490">
        <f t="shared" ref="D671:F672" si="69">D674+D677</f>
        <v>0</v>
      </c>
      <c r="E671" s="491">
        <f t="shared" si="69"/>
        <v>0</v>
      </c>
      <c r="F671" s="491">
        <f t="shared" si="69"/>
        <v>0</v>
      </c>
      <c r="G671" s="502">
        <v>0</v>
      </c>
    </row>
    <row r="672" spans="2:9" x14ac:dyDescent="0.35">
      <c r="B672" s="231"/>
      <c r="C672" s="232" t="s">
        <v>113</v>
      </c>
      <c r="D672" s="490">
        <f t="shared" si="69"/>
        <v>155.52964</v>
      </c>
      <c r="E672" s="491">
        <f t="shared" si="69"/>
        <v>155.52964</v>
      </c>
      <c r="F672" s="491">
        <f t="shared" si="69"/>
        <v>120.0168</v>
      </c>
      <c r="G672" s="308">
        <f>F672/E672</f>
        <v>0.77166513083936927</v>
      </c>
    </row>
    <row r="673" spans="2:9" x14ac:dyDescent="0.35">
      <c r="B673" s="236"/>
      <c r="C673" s="668" t="s">
        <v>137</v>
      </c>
      <c r="D673" s="270">
        <f>SUM(D674:D675)</f>
        <v>0</v>
      </c>
      <c r="E673" s="496">
        <f>SUM(E674:E675)</f>
        <v>0</v>
      </c>
      <c r="F673" s="496">
        <f>SUM(F674:F675)</f>
        <v>0</v>
      </c>
      <c r="G673" s="499">
        <v>0</v>
      </c>
    </row>
    <row r="674" spans="2:9" x14ac:dyDescent="0.35">
      <c r="B674" s="484"/>
      <c r="C674" s="669" t="s">
        <v>111</v>
      </c>
      <c r="D674" s="272">
        <v>0</v>
      </c>
      <c r="E674" s="497">
        <v>0</v>
      </c>
      <c r="F674" s="497">
        <v>0</v>
      </c>
      <c r="G674" s="311">
        <v>0</v>
      </c>
    </row>
    <row r="675" spans="2:9" x14ac:dyDescent="0.35">
      <c r="B675" s="484"/>
      <c r="C675" s="485" t="s">
        <v>113</v>
      </c>
      <c r="D675" s="272">
        <v>0</v>
      </c>
      <c r="E675" s="497">
        <v>0</v>
      </c>
      <c r="F675" s="497">
        <v>0</v>
      </c>
      <c r="G675" s="311">
        <v>0</v>
      </c>
    </row>
    <row r="676" spans="2:9" x14ac:dyDescent="0.35">
      <c r="B676" s="670"/>
      <c r="C676" s="668" t="s">
        <v>225</v>
      </c>
      <c r="D676" s="270">
        <f>SUM(D677:D678)</f>
        <v>155.52964</v>
      </c>
      <c r="E676" s="496">
        <f>SUM(E677:E678)</f>
        <v>155.52964</v>
      </c>
      <c r="F676" s="496">
        <f>SUM(F677:F678)</f>
        <v>120.0168</v>
      </c>
      <c r="G676" s="310">
        <f>F676/E676</f>
        <v>0.77166513083936927</v>
      </c>
    </row>
    <row r="677" spans="2:9" x14ac:dyDescent="0.35">
      <c r="B677" s="484"/>
      <c r="C677" s="669" t="s">
        <v>111</v>
      </c>
      <c r="D677" s="272">
        <v>0</v>
      </c>
      <c r="E677" s="497">
        <v>0</v>
      </c>
      <c r="F677" s="497">
        <v>0</v>
      </c>
      <c r="G677" s="311">
        <v>0</v>
      </c>
    </row>
    <row r="678" spans="2:9" ht="15" thickBot="1" x14ac:dyDescent="0.4">
      <c r="B678" s="671"/>
      <c r="C678" s="672" t="s">
        <v>113</v>
      </c>
      <c r="D678" s="500">
        <v>155.52964</v>
      </c>
      <c r="E678" s="275">
        <v>155.52964</v>
      </c>
      <c r="F678" s="275">
        <v>120.0168</v>
      </c>
      <c r="G678" s="498">
        <f t="shared" ref="G678:G685" si="70">F678/E678</f>
        <v>0.77166513083936927</v>
      </c>
    </row>
    <row r="679" spans="2:9" x14ac:dyDescent="0.35">
      <c r="B679" s="194" t="s">
        <v>75</v>
      </c>
      <c r="C679" s="228" t="s">
        <v>44</v>
      </c>
      <c r="D679" s="486">
        <f>SUM(D680:D681)</f>
        <v>1532.4803299999999</v>
      </c>
      <c r="E679" s="487">
        <f>SUM(E680:E681)</f>
        <v>1888.2608399999997</v>
      </c>
      <c r="F679" s="488">
        <f>SUM(F680:F681)</f>
        <v>878.42999337999993</v>
      </c>
      <c r="G679" s="492">
        <f t="shared" si="70"/>
        <v>0.46520585226985911</v>
      </c>
    </row>
    <row r="680" spans="2:9" x14ac:dyDescent="0.35">
      <c r="B680" s="231"/>
      <c r="C680" s="232" t="s">
        <v>111</v>
      </c>
      <c r="D680" s="490">
        <f t="shared" ref="D680:F681" si="71">D683+D686</f>
        <v>1467.64807</v>
      </c>
      <c r="E680" s="491">
        <f t="shared" si="71"/>
        <v>1823.4285799999998</v>
      </c>
      <c r="F680" s="491">
        <f t="shared" si="71"/>
        <v>841.24148292999996</v>
      </c>
      <c r="G680" s="308">
        <f t="shared" si="70"/>
        <v>0.46135148486594418</v>
      </c>
    </row>
    <row r="681" spans="2:9" x14ac:dyDescent="0.35">
      <c r="B681" s="231"/>
      <c r="C681" s="232" t="s">
        <v>113</v>
      </c>
      <c r="D681" s="490">
        <f t="shared" si="71"/>
        <v>64.832260000000005</v>
      </c>
      <c r="E681" s="491">
        <f t="shared" si="71"/>
        <v>64.832260000000005</v>
      </c>
      <c r="F681" s="491">
        <f t="shared" si="71"/>
        <v>37.188510450000003</v>
      </c>
      <c r="G681" s="308">
        <f t="shared" si="70"/>
        <v>0.57361119988721665</v>
      </c>
    </row>
    <row r="682" spans="2:9" x14ac:dyDescent="0.35">
      <c r="B682" s="236"/>
      <c r="C682" s="668" t="s">
        <v>137</v>
      </c>
      <c r="D682" s="270">
        <f>SUM(D683:D684)</f>
        <v>1523.7654499999999</v>
      </c>
      <c r="E682" s="496">
        <f>SUM(E683:E684)</f>
        <v>1879.5459599999997</v>
      </c>
      <c r="F682" s="496">
        <f>SUM(F683:F684)</f>
        <v>871.08383478999997</v>
      </c>
      <c r="G682" s="310">
        <f t="shared" si="70"/>
        <v>0.46345439448046277</v>
      </c>
    </row>
    <row r="683" spans="2:9" x14ac:dyDescent="0.35">
      <c r="B683" s="484"/>
      <c r="C683" s="669" t="s">
        <v>111</v>
      </c>
      <c r="D683" s="272">
        <v>1467.64807</v>
      </c>
      <c r="E683" s="497">
        <v>1823.4285799999998</v>
      </c>
      <c r="F683" s="497">
        <v>841.24148292999996</v>
      </c>
      <c r="G683" s="498">
        <f t="shared" si="70"/>
        <v>0.46135148486594418</v>
      </c>
    </row>
    <row r="684" spans="2:9" x14ac:dyDescent="0.35">
      <c r="B684" s="484"/>
      <c r="C684" s="485" t="s">
        <v>113</v>
      </c>
      <c r="D684" s="272">
        <v>56.117380000000004</v>
      </c>
      <c r="E684" s="497">
        <v>56.117380000000004</v>
      </c>
      <c r="F684" s="497">
        <v>29.842351860000001</v>
      </c>
      <c r="G684" s="498">
        <f t="shared" si="70"/>
        <v>0.5317844820980594</v>
      </c>
      <c r="I684" s="1"/>
    </row>
    <row r="685" spans="2:9" x14ac:dyDescent="0.35">
      <c r="B685" s="670"/>
      <c r="C685" s="668" t="s">
        <v>225</v>
      </c>
      <c r="D685" s="270">
        <f>SUM(D686:D687)</f>
        <v>8.7148800000000008</v>
      </c>
      <c r="E685" s="496">
        <f>SUM(E686:E687)</f>
        <v>8.7148800000000008</v>
      </c>
      <c r="F685" s="496">
        <f>SUM(F686:F687)</f>
        <v>7.3461585899999999</v>
      </c>
      <c r="G685" s="310">
        <f t="shared" si="70"/>
        <v>0.84294431937100678</v>
      </c>
    </row>
    <row r="686" spans="2:9" x14ac:dyDescent="0.35">
      <c r="B686" s="484"/>
      <c r="C686" s="669" t="s">
        <v>111</v>
      </c>
      <c r="D686" s="272">
        <v>0</v>
      </c>
      <c r="E686" s="497">
        <v>0</v>
      </c>
      <c r="F686" s="497">
        <v>0</v>
      </c>
      <c r="G686" s="311">
        <v>0</v>
      </c>
    </row>
    <row r="687" spans="2:9" ht="15" thickBot="1" x14ac:dyDescent="0.4">
      <c r="B687" s="671"/>
      <c r="C687" s="672" t="s">
        <v>113</v>
      </c>
      <c r="D687" s="500">
        <v>8.7148800000000008</v>
      </c>
      <c r="E687" s="275">
        <v>8.7148800000000008</v>
      </c>
      <c r="F687" s="275">
        <v>7.3461585899999999</v>
      </c>
      <c r="G687" s="498">
        <f>F687/E687</f>
        <v>0.84294431937100678</v>
      </c>
    </row>
    <row r="688" spans="2:9" x14ac:dyDescent="0.35">
      <c r="B688" s="194" t="s">
        <v>33</v>
      </c>
      <c r="C688" s="228" t="s">
        <v>76</v>
      </c>
      <c r="D688" s="486">
        <f>SUM(D689:D690)</f>
        <v>27.10355345</v>
      </c>
      <c r="E688" s="487">
        <f>SUM(E689:E690)</f>
        <v>26.442777300000003</v>
      </c>
      <c r="F688" s="488">
        <f>SUM(F689:F690)</f>
        <v>24.457590249999999</v>
      </c>
      <c r="G688" s="492">
        <f>F688/E688</f>
        <v>0.92492516850716722</v>
      </c>
    </row>
    <row r="689" spans="2:9" x14ac:dyDescent="0.35">
      <c r="B689" s="231"/>
      <c r="C689" s="232" t="s">
        <v>111</v>
      </c>
      <c r="D689" s="490">
        <f t="shared" ref="D689:F690" si="72">D692+D695</f>
        <v>0</v>
      </c>
      <c r="E689" s="491">
        <f t="shared" si="72"/>
        <v>0</v>
      </c>
      <c r="F689" s="491">
        <f t="shared" si="72"/>
        <v>0</v>
      </c>
      <c r="G689" s="502">
        <v>0</v>
      </c>
      <c r="I689" s="1"/>
    </row>
    <row r="690" spans="2:9" x14ac:dyDescent="0.35">
      <c r="B690" s="231"/>
      <c r="C690" s="232" t="s">
        <v>113</v>
      </c>
      <c r="D690" s="490">
        <f t="shared" si="72"/>
        <v>27.10355345</v>
      </c>
      <c r="E690" s="491">
        <f t="shared" si="72"/>
        <v>26.442777300000003</v>
      </c>
      <c r="F690" s="491">
        <f t="shared" si="72"/>
        <v>24.457590249999999</v>
      </c>
      <c r="G690" s="308">
        <f>F690/E690</f>
        <v>0.92492516850716722</v>
      </c>
    </row>
    <row r="691" spans="2:9" x14ac:dyDescent="0.35">
      <c r="B691" s="236"/>
      <c r="C691" s="668" t="s">
        <v>137</v>
      </c>
      <c r="D691" s="270">
        <f>SUM(D692:D693)</f>
        <v>23.266480000000001</v>
      </c>
      <c r="E691" s="496">
        <f>SUM(E692:E693)</f>
        <v>22.605703850000001</v>
      </c>
      <c r="F691" s="496">
        <f>SUM(F692:F693)</f>
        <v>20.76288782</v>
      </c>
      <c r="G691" s="310">
        <f>F691/E691</f>
        <v>0.91848004192977162</v>
      </c>
    </row>
    <row r="692" spans="2:9" x14ac:dyDescent="0.35">
      <c r="B692" s="484"/>
      <c r="C692" s="669" t="s">
        <v>111</v>
      </c>
      <c r="D692" s="272">
        <v>0</v>
      </c>
      <c r="E692" s="497">
        <v>0</v>
      </c>
      <c r="F692" s="497">
        <v>0</v>
      </c>
      <c r="G692" s="311">
        <v>0</v>
      </c>
    </row>
    <row r="693" spans="2:9" x14ac:dyDescent="0.35">
      <c r="B693" s="484"/>
      <c r="C693" s="485" t="s">
        <v>113</v>
      </c>
      <c r="D693" s="272">
        <v>23.266480000000001</v>
      </c>
      <c r="E693" s="497">
        <v>22.605703850000001</v>
      </c>
      <c r="F693" s="497">
        <v>20.76288782</v>
      </c>
      <c r="G693" s="498">
        <f>F693/E693</f>
        <v>0.91848004192977162</v>
      </c>
    </row>
    <row r="694" spans="2:9" x14ac:dyDescent="0.35">
      <c r="B694" s="670"/>
      <c r="C694" s="668" t="s">
        <v>225</v>
      </c>
      <c r="D694" s="270">
        <f>SUM(D695:D696)</f>
        <v>3.8370734500000001</v>
      </c>
      <c r="E694" s="496">
        <f>SUM(E695:E696)</f>
        <v>3.8370734500000001</v>
      </c>
      <c r="F694" s="496">
        <f>SUM(F695:F696)</f>
        <v>3.69470243</v>
      </c>
      <c r="G694" s="310">
        <f>F694/E694</f>
        <v>0.96289593570328968</v>
      </c>
    </row>
    <row r="695" spans="2:9" x14ac:dyDescent="0.35">
      <c r="B695" s="484"/>
      <c r="C695" s="669" t="s">
        <v>111</v>
      </c>
      <c r="D695" s="272">
        <v>0</v>
      </c>
      <c r="E695" s="497">
        <v>0</v>
      </c>
      <c r="F695" s="497">
        <v>0</v>
      </c>
      <c r="G695" s="311">
        <v>0</v>
      </c>
    </row>
    <row r="696" spans="2:9" ht="15" thickBot="1" x14ac:dyDescent="0.4">
      <c r="B696" s="671"/>
      <c r="C696" s="672" t="s">
        <v>113</v>
      </c>
      <c r="D696" s="500">
        <v>3.8370734500000001</v>
      </c>
      <c r="E696" s="275">
        <v>3.8370734500000001</v>
      </c>
      <c r="F696" s="275">
        <v>3.69470243</v>
      </c>
      <c r="G696" s="498">
        <f>F696/E696</f>
        <v>0.96289593570328968</v>
      </c>
    </row>
    <row r="697" spans="2:9" x14ac:dyDescent="0.35">
      <c r="B697" s="194" t="s">
        <v>32</v>
      </c>
      <c r="C697" s="228" t="s">
        <v>244</v>
      </c>
      <c r="D697" s="486">
        <f>SUM(D698:D699)</f>
        <v>132.192611</v>
      </c>
      <c r="E697" s="487">
        <f>SUM(E698:E699)</f>
        <v>138.21944962999999</v>
      </c>
      <c r="F697" s="488">
        <f>SUM(F698:F699)</f>
        <v>137.89771023</v>
      </c>
      <c r="G697" s="492">
        <f>F697/E697</f>
        <v>0.99767225668412618</v>
      </c>
    </row>
    <row r="698" spans="2:9" x14ac:dyDescent="0.35">
      <c r="B698" s="231"/>
      <c r="C698" s="232" t="s">
        <v>111</v>
      </c>
      <c r="D698" s="490">
        <f t="shared" ref="D698:F699" si="73">D701+D704</f>
        <v>0</v>
      </c>
      <c r="E698" s="491">
        <f t="shared" si="73"/>
        <v>0</v>
      </c>
      <c r="F698" s="491">
        <f t="shared" si="73"/>
        <v>0</v>
      </c>
      <c r="G698" s="502">
        <v>0</v>
      </c>
      <c r="I698" s="1"/>
    </row>
    <row r="699" spans="2:9" x14ac:dyDescent="0.35">
      <c r="B699" s="231"/>
      <c r="C699" s="232" t="s">
        <v>113</v>
      </c>
      <c r="D699" s="490">
        <f t="shared" si="73"/>
        <v>132.192611</v>
      </c>
      <c r="E699" s="491">
        <f t="shared" si="73"/>
        <v>138.21944962999999</v>
      </c>
      <c r="F699" s="491">
        <f t="shared" si="73"/>
        <v>137.89771023</v>
      </c>
      <c r="G699" s="308">
        <f>F699/E699</f>
        <v>0.99767225668412618</v>
      </c>
    </row>
    <row r="700" spans="2:9" x14ac:dyDescent="0.35">
      <c r="B700" s="236"/>
      <c r="C700" s="668" t="s">
        <v>137</v>
      </c>
      <c r="D700" s="270">
        <f>SUM(D701:D702)</f>
        <v>118.73317</v>
      </c>
      <c r="E700" s="496">
        <f>SUM(E701:E702)</f>
        <v>126.10689151</v>
      </c>
      <c r="F700" s="496">
        <f>SUM(F701:F702)</f>
        <v>125.82460388</v>
      </c>
      <c r="G700" s="310">
        <f>F700/E700</f>
        <v>0.99776152098731563</v>
      </c>
    </row>
    <row r="701" spans="2:9" x14ac:dyDescent="0.35">
      <c r="B701" s="484"/>
      <c r="C701" s="669" t="s">
        <v>111</v>
      </c>
      <c r="D701" s="272">
        <v>0</v>
      </c>
      <c r="E701" s="497">
        <v>0</v>
      </c>
      <c r="F701" s="497">
        <v>0</v>
      </c>
      <c r="G701" s="311">
        <v>0</v>
      </c>
    </row>
    <row r="702" spans="2:9" x14ac:dyDescent="0.35">
      <c r="B702" s="484"/>
      <c r="C702" s="485" t="s">
        <v>113</v>
      </c>
      <c r="D702" s="272">
        <v>118.73317</v>
      </c>
      <c r="E702" s="497">
        <v>126.10689151</v>
      </c>
      <c r="F702" s="497">
        <v>125.82460388</v>
      </c>
      <c r="G702" s="498">
        <f>F702/E702</f>
        <v>0.99776152098731563</v>
      </c>
    </row>
    <row r="703" spans="2:9" x14ac:dyDescent="0.35">
      <c r="B703" s="670"/>
      <c r="C703" s="668" t="s">
        <v>225</v>
      </c>
      <c r="D703" s="270">
        <f>SUM(D704:D705)</f>
        <v>13.459441</v>
      </c>
      <c r="E703" s="496">
        <f>SUM(E704:E705)</f>
        <v>12.112558120000001</v>
      </c>
      <c r="F703" s="496">
        <f>SUM(F704:F705)</f>
        <v>12.07310635</v>
      </c>
      <c r="G703" s="310">
        <f>F703/E703</f>
        <v>0.99674290355438133</v>
      </c>
    </row>
    <row r="704" spans="2:9" x14ac:dyDescent="0.35">
      <c r="B704" s="484"/>
      <c r="C704" s="669" t="s">
        <v>111</v>
      </c>
      <c r="D704" s="272">
        <v>0</v>
      </c>
      <c r="E704" s="497">
        <v>0</v>
      </c>
      <c r="F704" s="497">
        <v>0</v>
      </c>
      <c r="G704" s="311">
        <v>0</v>
      </c>
    </row>
    <row r="705" spans="2:9" ht="15" thickBot="1" x14ac:dyDescent="0.4">
      <c r="B705" s="671"/>
      <c r="C705" s="672" t="s">
        <v>113</v>
      </c>
      <c r="D705" s="674">
        <v>13.459441</v>
      </c>
      <c r="E705" s="650">
        <v>12.112558120000001</v>
      </c>
      <c r="F705" s="650">
        <v>12.07310635</v>
      </c>
      <c r="G705" s="498">
        <f>F705/E705</f>
        <v>0.99674290355438133</v>
      </c>
    </row>
    <row r="706" spans="2:9" x14ac:dyDescent="0.35">
      <c r="B706" s="194" t="s">
        <v>34</v>
      </c>
      <c r="C706" s="228" t="s">
        <v>45</v>
      </c>
      <c r="D706" s="486">
        <f>SUM(D707:D708)</f>
        <v>1.9680199999999999</v>
      </c>
      <c r="E706" s="487">
        <f>SUM(E707:E708)</f>
        <v>1.9680199999999999</v>
      </c>
      <c r="F706" s="488">
        <f>SUM(F707:F708)</f>
        <v>1.3785253799999999</v>
      </c>
      <c r="G706" s="492">
        <f>F706/E706</f>
        <v>0.70046309488724712</v>
      </c>
    </row>
    <row r="707" spans="2:9" x14ac:dyDescent="0.35">
      <c r="B707" s="231"/>
      <c r="C707" s="232" t="s">
        <v>111</v>
      </c>
      <c r="D707" s="490">
        <f t="shared" ref="D707:F708" si="74">D710+D713</f>
        <v>0</v>
      </c>
      <c r="E707" s="491">
        <f t="shared" si="74"/>
        <v>0</v>
      </c>
      <c r="F707" s="491">
        <f t="shared" si="74"/>
        <v>0</v>
      </c>
      <c r="G707" s="502">
        <v>0</v>
      </c>
    </row>
    <row r="708" spans="2:9" x14ac:dyDescent="0.35">
      <c r="B708" s="231"/>
      <c r="C708" s="232" t="s">
        <v>113</v>
      </c>
      <c r="D708" s="490">
        <f t="shared" si="74"/>
        <v>1.9680199999999999</v>
      </c>
      <c r="E708" s="491">
        <f t="shared" si="74"/>
        <v>1.9680199999999999</v>
      </c>
      <c r="F708" s="491">
        <f t="shared" si="74"/>
        <v>1.3785253799999999</v>
      </c>
      <c r="G708" s="308">
        <f>F708/E708</f>
        <v>0.70046309488724712</v>
      </c>
    </row>
    <row r="709" spans="2:9" x14ac:dyDescent="0.35">
      <c r="B709" s="236"/>
      <c r="C709" s="668" t="s">
        <v>137</v>
      </c>
      <c r="D709" s="270">
        <f>SUM(D710:D711)</f>
        <v>0.42599999999999999</v>
      </c>
      <c r="E709" s="496">
        <f>SUM(E710:E711)</f>
        <v>0.42599999999999999</v>
      </c>
      <c r="F709" s="496">
        <f>SUM(F710:F711)</f>
        <v>0.42593399999999998</v>
      </c>
      <c r="G709" s="310">
        <f>F709/E709</f>
        <v>0.99984507042253523</v>
      </c>
    </row>
    <row r="710" spans="2:9" x14ac:dyDescent="0.35">
      <c r="B710" s="484"/>
      <c r="C710" s="669" t="s">
        <v>111</v>
      </c>
      <c r="D710" s="272">
        <v>0</v>
      </c>
      <c r="E710" s="497">
        <v>0</v>
      </c>
      <c r="F710" s="497">
        <v>0</v>
      </c>
      <c r="G710" s="311">
        <v>0</v>
      </c>
    </row>
    <row r="711" spans="2:9" x14ac:dyDescent="0.35">
      <c r="B711" s="484"/>
      <c r="C711" s="485" t="s">
        <v>113</v>
      </c>
      <c r="D711" s="272">
        <v>0.42599999999999999</v>
      </c>
      <c r="E711" s="497">
        <v>0.42599999999999999</v>
      </c>
      <c r="F711" s="497">
        <v>0.42593399999999998</v>
      </c>
      <c r="G711" s="498">
        <f>F711/E711</f>
        <v>0.99984507042253523</v>
      </c>
    </row>
    <row r="712" spans="2:9" x14ac:dyDescent="0.35">
      <c r="B712" s="670"/>
      <c r="C712" s="668" t="s">
        <v>225</v>
      </c>
      <c r="D712" s="270">
        <f>SUM(D713:D714)</f>
        <v>1.5420199999999999</v>
      </c>
      <c r="E712" s="496">
        <f>SUM(E713:E714)</f>
        <v>1.5420199999999999</v>
      </c>
      <c r="F712" s="496">
        <f>SUM(F713:F714)</f>
        <v>0.95259137999999999</v>
      </c>
      <c r="G712" s="310">
        <f>F712/E712</f>
        <v>0.6177555284626659</v>
      </c>
    </row>
    <row r="713" spans="2:9" x14ac:dyDescent="0.35">
      <c r="B713" s="484"/>
      <c r="C713" s="669" t="s">
        <v>111</v>
      </c>
      <c r="D713" s="272">
        <v>0</v>
      </c>
      <c r="E713" s="497">
        <v>0</v>
      </c>
      <c r="F713" s="497">
        <v>0</v>
      </c>
      <c r="G713" s="311">
        <v>0</v>
      </c>
    </row>
    <row r="714" spans="2:9" ht="15" thickBot="1" x14ac:dyDescent="0.4">
      <c r="B714" s="671"/>
      <c r="C714" s="672" t="s">
        <v>113</v>
      </c>
      <c r="D714" s="500">
        <v>1.5420199999999999</v>
      </c>
      <c r="E714" s="275">
        <v>1.5420199999999999</v>
      </c>
      <c r="F714" s="275">
        <v>0.95259137999999999</v>
      </c>
      <c r="G714" s="498">
        <f>F714/E714</f>
        <v>0.6177555284626659</v>
      </c>
    </row>
    <row r="715" spans="2:9" x14ac:dyDescent="0.35">
      <c r="B715" s="194" t="s">
        <v>80</v>
      </c>
      <c r="C715" s="228" t="s">
        <v>245</v>
      </c>
      <c r="D715" s="486">
        <f>SUM(D716:D717)</f>
        <v>14.898109999999999</v>
      </c>
      <c r="E715" s="487">
        <f>SUM(E716:E717)</f>
        <v>14.898109999999999</v>
      </c>
      <c r="F715" s="488">
        <f>SUM(F716:F717)</f>
        <v>12.390059470000001</v>
      </c>
      <c r="G715" s="492">
        <f>F715/E715</f>
        <v>0.8316531070048484</v>
      </c>
    </row>
    <row r="716" spans="2:9" x14ac:dyDescent="0.35">
      <c r="B716" s="231"/>
      <c r="C716" s="232" t="s">
        <v>111</v>
      </c>
      <c r="D716" s="490">
        <f t="shared" ref="D716:F717" si="75">D719+D722</f>
        <v>14.898109999999999</v>
      </c>
      <c r="E716" s="491">
        <f t="shared" si="75"/>
        <v>14.898109999999999</v>
      </c>
      <c r="F716" s="491">
        <f t="shared" si="75"/>
        <v>12.390059470000001</v>
      </c>
      <c r="G716" s="308">
        <f>F716/E716</f>
        <v>0.8316531070048484</v>
      </c>
      <c r="I716" s="1"/>
    </row>
    <row r="717" spans="2:9" x14ac:dyDescent="0.35">
      <c r="B717" s="231"/>
      <c r="C717" s="232" t="s">
        <v>113</v>
      </c>
      <c r="D717" s="490">
        <f t="shared" si="75"/>
        <v>0</v>
      </c>
      <c r="E717" s="491">
        <f t="shared" si="75"/>
        <v>0</v>
      </c>
      <c r="F717" s="491">
        <f t="shared" si="75"/>
        <v>0</v>
      </c>
      <c r="G717" s="502">
        <v>0</v>
      </c>
    </row>
    <row r="718" spans="2:9" x14ac:dyDescent="0.35">
      <c r="B718" s="236"/>
      <c r="C718" s="668" t="s">
        <v>137</v>
      </c>
      <c r="D718" s="270">
        <f>SUM(D719:D720)</f>
        <v>1.5648200000000001</v>
      </c>
      <c r="E718" s="496">
        <f>SUM(E719:E720)</f>
        <v>1.5648200000000001</v>
      </c>
      <c r="F718" s="496">
        <f>SUM(F719:F720)</f>
        <v>1.39322751</v>
      </c>
      <c r="G718" s="310">
        <f>F718/E718</f>
        <v>0.89034362418680735</v>
      </c>
    </row>
    <row r="719" spans="2:9" x14ac:dyDescent="0.35">
      <c r="B719" s="484"/>
      <c r="C719" s="669" t="s">
        <v>111</v>
      </c>
      <c r="D719" s="272">
        <v>1.5648200000000001</v>
      </c>
      <c r="E719" s="497">
        <v>1.5648200000000001</v>
      </c>
      <c r="F719" s="497">
        <v>1.39322751</v>
      </c>
      <c r="G719" s="498">
        <f>F719/E719</f>
        <v>0.89034362418680735</v>
      </c>
    </row>
    <row r="720" spans="2:9" x14ac:dyDescent="0.35">
      <c r="B720" s="484"/>
      <c r="C720" s="485" t="s">
        <v>113</v>
      </c>
      <c r="D720" s="272">
        <v>0</v>
      </c>
      <c r="E720" s="497">
        <v>0</v>
      </c>
      <c r="F720" s="497">
        <v>0</v>
      </c>
      <c r="G720" s="311">
        <v>0</v>
      </c>
    </row>
    <row r="721" spans="2:14" x14ac:dyDescent="0.35">
      <c r="B721" s="670"/>
      <c r="C721" s="668" t="s">
        <v>225</v>
      </c>
      <c r="D721" s="270">
        <f>SUM(D722:D723)</f>
        <v>13.33329</v>
      </c>
      <c r="E721" s="496">
        <f>SUM(E722:E723)</f>
        <v>13.33329</v>
      </c>
      <c r="F721" s="496">
        <f>SUM(F722:F723)</f>
        <v>10.99683196</v>
      </c>
      <c r="G721" s="310">
        <f>F721/E721</f>
        <v>0.82476507748650185</v>
      </c>
    </row>
    <row r="722" spans="2:14" x14ac:dyDescent="0.35">
      <c r="B722" s="484"/>
      <c r="C722" s="669" t="s">
        <v>111</v>
      </c>
      <c r="D722" s="272">
        <v>13.33329</v>
      </c>
      <c r="E722" s="497">
        <v>13.33329</v>
      </c>
      <c r="F722" s="497">
        <v>10.99683196</v>
      </c>
      <c r="G722" s="498">
        <f>F722/E722</f>
        <v>0.82476507748650185</v>
      </c>
    </row>
    <row r="723" spans="2:14" ht="15" thickBot="1" x14ac:dyDescent="0.4">
      <c r="B723" s="671"/>
      <c r="C723" s="672" t="s">
        <v>113</v>
      </c>
      <c r="D723" s="272">
        <v>0</v>
      </c>
      <c r="E723" s="497">
        <v>0</v>
      </c>
      <c r="F723" s="497">
        <v>0</v>
      </c>
      <c r="G723" s="311">
        <v>0</v>
      </c>
    </row>
    <row r="724" spans="2:14" x14ac:dyDescent="0.35">
      <c r="B724" s="194" t="s">
        <v>29</v>
      </c>
      <c r="C724" s="228" t="s">
        <v>246</v>
      </c>
      <c r="D724" s="486">
        <f>SUM(D725:D726)</f>
        <v>1.9597900000000001</v>
      </c>
      <c r="E724" s="487">
        <f>SUM(E725:E726)</f>
        <v>2.55979</v>
      </c>
      <c r="F724" s="488">
        <f>SUM(F725:F726)</f>
        <v>1.50979</v>
      </c>
      <c r="G724" s="492">
        <f>F724/E724</f>
        <v>0.58981010160989766</v>
      </c>
    </row>
    <row r="725" spans="2:14" x14ac:dyDescent="0.35">
      <c r="B725" s="231"/>
      <c r="C725" s="232" t="s">
        <v>111</v>
      </c>
      <c r="D725" s="490">
        <f t="shared" ref="D725:F726" si="76">D728+D731</f>
        <v>0</v>
      </c>
      <c r="E725" s="491">
        <f t="shared" si="76"/>
        <v>0</v>
      </c>
      <c r="F725" s="491">
        <f t="shared" si="76"/>
        <v>0</v>
      </c>
      <c r="G725" s="502">
        <v>0</v>
      </c>
    </row>
    <row r="726" spans="2:14" x14ac:dyDescent="0.35">
      <c r="B726" s="231"/>
      <c r="C726" s="232" t="s">
        <v>113</v>
      </c>
      <c r="D726" s="490">
        <f t="shared" si="76"/>
        <v>1.9597900000000001</v>
      </c>
      <c r="E726" s="491">
        <f t="shared" si="76"/>
        <v>2.55979</v>
      </c>
      <c r="F726" s="491">
        <f t="shared" si="76"/>
        <v>1.50979</v>
      </c>
      <c r="G726" s="308">
        <f>F726/E726</f>
        <v>0.58981010160989766</v>
      </c>
    </row>
    <row r="727" spans="2:14" x14ac:dyDescent="0.35">
      <c r="B727" s="236"/>
      <c r="C727" s="668" t="s">
        <v>137</v>
      </c>
      <c r="D727" s="270">
        <f>SUM(D728:D729)</f>
        <v>1.9597900000000001</v>
      </c>
      <c r="E727" s="496">
        <f>SUM(E728:E729)</f>
        <v>2.55979</v>
      </c>
      <c r="F727" s="496">
        <f>SUM(F728:F729)</f>
        <v>1.50979</v>
      </c>
      <c r="G727" s="310">
        <f>F727/E727</f>
        <v>0.58981010160989766</v>
      </c>
    </row>
    <row r="728" spans="2:14" ht="13.5" customHeight="1" x14ac:dyDescent="0.35">
      <c r="B728" s="484"/>
      <c r="C728" s="669" t="s">
        <v>111</v>
      </c>
      <c r="D728" s="272">
        <v>0</v>
      </c>
      <c r="E728" s="497">
        <v>0</v>
      </c>
      <c r="F728" s="497">
        <v>0</v>
      </c>
      <c r="G728" s="311">
        <v>0</v>
      </c>
      <c r="L728" s="174"/>
      <c r="M728" s="174"/>
      <c r="N728" s="174"/>
    </row>
    <row r="729" spans="2:14" x14ac:dyDescent="0.35">
      <c r="B729" s="484"/>
      <c r="C729" s="485" t="s">
        <v>113</v>
      </c>
      <c r="D729" s="272">
        <v>1.9597900000000001</v>
      </c>
      <c r="E729" s="497">
        <v>2.55979</v>
      </c>
      <c r="F729" s="497">
        <v>1.50979</v>
      </c>
      <c r="G729" s="498">
        <f>F729/E729</f>
        <v>0.58981010160989766</v>
      </c>
    </row>
    <row r="730" spans="2:14" x14ac:dyDescent="0.35">
      <c r="B730" s="670"/>
      <c r="C730" s="668" t="s">
        <v>225</v>
      </c>
      <c r="D730" s="270">
        <f>SUM(D731:D732)</f>
        <v>0</v>
      </c>
      <c r="E730" s="496">
        <f>SUM(E731:E732)</f>
        <v>0</v>
      </c>
      <c r="F730" s="496">
        <f>SUM(F731:F732)</f>
        <v>0</v>
      </c>
      <c r="G730" s="499">
        <v>0</v>
      </c>
    </row>
    <row r="731" spans="2:14" x14ac:dyDescent="0.35">
      <c r="B731" s="484"/>
      <c r="C731" s="669" t="s">
        <v>111</v>
      </c>
      <c r="D731" s="272">
        <v>0</v>
      </c>
      <c r="E731" s="497">
        <v>0</v>
      </c>
      <c r="F731" s="497">
        <v>0</v>
      </c>
      <c r="G731" s="311">
        <v>0</v>
      </c>
    </row>
    <row r="732" spans="2:14" ht="15" thickBot="1" x14ac:dyDescent="0.4">
      <c r="B732" s="671"/>
      <c r="C732" s="672" t="s">
        <v>113</v>
      </c>
      <c r="D732" s="272">
        <v>0</v>
      </c>
      <c r="E732" s="497">
        <v>0</v>
      </c>
      <c r="F732" s="497">
        <v>0</v>
      </c>
      <c r="G732" s="311">
        <v>0</v>
      </c>
    </row>
    <row r="733" spans="2:14" x14ac:dyDescent="0.35">
      <c r="B733" s="194" t="s">
        <v>82</v>
      </c>
      <c r="C733" s="228" t="s">
        <v>247</v>
      </c>
      <c r="D733" s="486">
        <f>SUM(D734:D735)</f>
        <v>3771.1798000000003</v>
      </c>
      <c r="E733" s="487">
        <f>SUM(E734:E735)</f>
        <v>3783.7883459700006</v>
      </c>
      <c r="F733" s="488">
        <f>SUM(F734:F735)</f>
        <v>2905.7707804700003</v>
      </c>
      <c r="G733" s="492">
        <f t="shared" ref="G733:G739" si="77">F733/E733</f>
        <v>0.76795278033055137</v>
      </c>
    </row>
    <row r="734" spans="2:14" x14ac:dyDescent="0.35">
      <c r="B734" s="231"/>
      <c r="C734" s="232" t="s">
        <v>111</v>
      </c>
      <c r="D734" s="490">
        <f t="shared" ref="D734:F735" si="78">D737+D740</f>
        <v>3770.4424000000004</v>
      </c>
      <c r="E734" s="491">
        <f t="shared" si="78"/>
        <v>3753.0509459700006</v>
      </c>
      <c r="F734" s="491">
        <f t="shared" si="78"/>
        <v>2875.7333804700002</v>
      </c>
      <c r="G734" s="308">
        <f t="shared" si="77"/>
        <v>0.76623883391669445</v>
      </c>
      <c r="I734" s="1"/>
    </row>
    <row r="735" spans="2:14" x14ac:dyDescent="0.35">
      <c r="B735" s="231"/>
      <c r="C735" s="232" t="s">
        <v>113</v>
      </c>
      <c r="D735" s="490">
        <f t="shared" si="78"/>
        <v>0.73739999999999994</v>
      </c>
      <c r="E735" s="491">
        <f t="shared" si="78"/>
        <v>30.737400000000001</v>
      </c>
      <c r="F735" s="491">
        <f t="shared" si="78"/>
        <v>30.037400000000002</v>
      </c>
      <c r="G735" s="308">
        <f t="shared" si="77"/>
        <v>0.97722644075295895</v>
      </c>
    </row>
    <row r="736" spans="2:14" x14ac:dyDescent="0.35">
      <c r="B736" s="236"/>
      <c r="C736" s="668" t="s">
        <v>137</v>
      </c>
      <c r="D736" s="270">
        <f>SUM(D737:D738)</f>
        <v>3770.4424000000004</v>
      </c>
      <c r="E736" s="496">
        <f>SUM(E737:E738)</f>
        <v>3783.0509459700006</v>
      </c>
      <c r="F736" s="496">
        <f>SUM(F737:F738)</f>
        <v>2905.7333804700002</v>
      </c>
      <c r="G736" s="310">
        <f t="shared" si="77"/>
        <v>0.76809258505107181</v>
      </c>
    </row>
    <row r="737" spans="2:11" x14ac:dyDescent="0.35">
      <c r="B737" s="484"/>
      <c r="C737" s="669" t="s">
        <v>111</v>
      </c>
      <c r="D737" s="272">
        <v>3770.4424000000004</v>
      </c>
      <c r="E737" s="497">
        <v>3753.0509459700006</v>
      </c>
      <c r="F737" s="497">
        <v>2875.7333804700002</v>
      </c>
      <c r="G737" s="498">
        <f t="shared" si="77"/>
        <v>0.76623883391669445</v>
      </c>
      <c r="I737" s="1"/>
    </row>
    <row r="738" spans="2:11" x14ac:dyDescent="0.35">
      <c r="B738" s="484"/>
      <c r="C738" s="485" t="s">
        <v>113</v>
      </c>
      <c r="D738" s="272">
        <v>0</v>
      </c>
      <c r="E738" s="497">
        <v>30</v>
      </c>
      <c r="F738" s="497">
        <v>30</v>
      </c>
      <c r="G738" s="498">
        <f t="shared" si="77"/>
        <v>1</v>
      </c>
    </row>
    <row r="739" spans="2:11" x14ac:dyDescent="0.35">
      <c r="B739" s="670"/>
      <c r="C739" s="668" t="s">
        <v>225</v>
      </c>
      <c r="D739" s="270">
        <f>SUM(D740:D741)</f>
        <v>0.73739999999999994</v>
      </c>
      <c r="E739" s="496">
        <f>SUM(E740:E741)</f>
        <v>0.73739999999999994</v>
      </c>
      <c r="F739" s="496">
        <f>SUM(F740:F741)</f>
        <v>3.7400000000000003E-2</v>
      </c>
      <c r="G739" s="310">
        <f t="shared" si="77"/>
        <v>5.0718741524274483E-2</v>
      </c>
    </row>
    <row r="740" spans="2:11" x14ac:dyDescent="0.35">
      <c r="B740" s="484"/>
      <c r="C740" s="669" t="s">
        <v>111</v>
      </c>
      <c r="D740" s="272">
        <v>0</v>
      </c>
      <c r="E740" s="497">
        <v>0</v>
      </c>
      <c r="F740" s="497">
        <v>0</v>
      </c>
      <c r="G740" s="311">
        <v>0</v>
      </c>
    </row>
    <row r="741" spans="2:11" ht="15" thickBot="1" x14ac:dyDescent="0.4">
      <c r="B741" s="671"/>
      <c r="C741" s="672" t="s">
        <v>113</v>
      </c>
      <c r="D741" s="500">
        <v>0.73739999999999994</v>
      </c>
      <c r="E741" s="275">
        <v>0.73739999999999994</v>
      </c>
      <c r="F741" s="275">
        <v>3.7400000000000003E-2</v>
      </c>
      <c r="G741" s="498">
        <f>F741/E741</f>
        <v>5.0718741524274483E-2</v>
      </c>
    </row>
    <row r="742" spans="2:11" x14ac:dyDescent="0.35">
      <c r="B742" s="194" t="s">
        <v>38</v>
      </c>
      <c r="C742" s="228" t="s">
        <v>248</v>
      </c>
      <c r="D742" s="486">
        <f>SUM(D743:D744)</f>
        <v>6548.2849900000001</v>
      </c>
      <c r="E742" s="487">
        <f>SUM(E743:E744)</f>
        <v>6631.3663003700003</v>
      </c>
      <c r="F742" s="488">
        <f>SUM(F743:F744)</f>
        <v>3616.7527614400014</v>
      </c>
      <c r="G742" s="492">
        <f>F742/E742</f>
        <v>0.54540084163925662</v>
      </c>
    </row>
    <row r="743" spans="2:11" x14ac:dyDescent="0.35">
      <c r="B743" s="231"/>
      <c r="C743" s="232" t="s">
        <v>111</v>
      </c>
      <c r="D743" s="490">
        <f t="shared" ref="D743:F744" si="79">D746+D749</f>
        <v>6548.2849900000001</v>
      </c>
      <c r="E743" s="491">
        <f t="shared" si="79"/>
        <v>6631.3663003700003</v>
      </c>
      <c r="F743" s="491">
        <f t="shared" si="79"/>
        <v>3616.7527614400014</v>
      </c>
      <c r="G743" s="308">
        <f>F743/E743</f>
        <v>0.54540084163925662</v>
      </c>
    </row>
    <row r="744" spans="2:11" x14ac:dyDescent="0.35">
      <c r="B744" s="231"/>
      <c r="C744" s="232" t="s">
        <v>113</v>
      </c>
      <c r="D744" s="490">
        <f t="shared" si="79"/>
        <v>0</v>
      </c>
      <c r="E744" s="491">
        <f t="shared" si="79"/>
        <v>0</v>
      </c>
      <c r="F744" s="491">
        <f t="shared" si="79"/>
        <v>0</v>
      </c>
      <c r="G744" s="502">
        <v>0</v>
      </c>
    </row>
    <row r="745" spans="2:11" x14ac:dyDescent="0.35">
      <c r="B745" s="236"/>
      <c r="C745" s="668" t="s">
        <v>137</v>
      </c>
      <c r="D745" s="270">
        <f>SUM(D746:D747)</f>
        <v>4187.1633300000003</v>
      </c>
      <c r="E745" s="496">
        <f>SUM(E746:E747)</f>
        <v>4240.3428356900004</v>
      </c>
      <c r="F745" s="496">
        <f>SUM(F746:F747)</f>
        <v>1622.7213874500003</v>
      </c>
      <c r="G745" s="310">
        <f>F745/E745</f>
        <v>0.38268636530799438</v>
      </c>
      <c r="J745" s="1"/>
      <c r="K745" s="1"/>
    </row>
    <row r="746" spans="2:11" x14ac:dyDescent="0.35">
      <c r="B746" s="484"/>
      <c r="C746" s="669" t="s">
        <v>111</v>
      </c>
      <c r="D746" s="272">
        <v>4187.1633300000003</v>
      </c>
      <c r="E746" s="497">
        <v>4240.3428356900004</v>
      </c>
      <c r="F746" s="497">
        <v>1622.7213874500003</v>
      </c>
      <c r="G746" s="498">
        <f>F746/E746</f>
        <v>0.38268636530799438</v>
      </c>
    </row>
    <row r="747" spans="2:11" ht="15" thickBot="1" x14ac:dyDescent="0.4">
      <c r="B747" s="484"/>
      <c r="C747" s="672" t="s">
        <v>113</v>
      </c>
      <c r="D747" s="272">
        <v>0</v>
      </c>
      <c r="E747" s="497">
        <v>0</v>
      </c>
      <c r="F747" s="497">
        <v>0</v>
      </c>
      <c r="G747" s="311">
        <v>0</v>
      </c>
      <c r="J747" s="1"/>
      <c r="K747" s="1"/>
    </row>
    <row r="748" spans="2:11" x14ac:dyDescent="0.35">
      <c r="B748" s="670"/>
      <c r="C748" s="668" t="s">
        <v>225</v>
      </c>
      <c r="D748" s="270">
        <f>SUM(D749:D750)</f>
        <v>2361.1216600000002</v>
      </c>
      <c r="E748" s="496">
        <f>SUM(E749:E750)</f>
        <v>2391.02346468</v>
      </c>
      <c r="F748" s="496">
        <f>SUM(F749:F750)</f>
        <v>1994.0313739900012</v>
      </c>
      <c r="G748" s="310">
        <f>F748/E748</f>
        <v>0.83396562327625257</v>
      </c>
    </row>
    <row r="749" spans="2:11" x14ac:dyDescent="0.35">
      <c r="B749" s="484"/>
      <c r="C749" s="669" t="s">
        <v>111</v>
      </c>
      <c r="D749" s="272">
        <v>2361.1216600000002</v>
      </c>
      <c r="E749" s="497">
        <v>2391.02346468</v>
      </c>
      <c r="F749" s="673">
        <v>1994.0313739900012</v>
      </c>
      <c r="G749" s="498">
        <f>F749/E749</f>
        <v>0.83396562327625257</v>
      </c>
    </row>
    <row r="750" spans="2:11" ht="15" thickBot="1" x14ac:dyDescent="0.4">
      <c r="B750" s="671"/>
      <c r="C750" s="672" t="s">
        <v>113</v>
      </c>
      <c r="D750" s="272">
        <v>0</v>
      </c>
      <c r="E750" s="497">
        <v>0</v>
      </c>
      <c r="F750" s="497">
        <v>0</v>
      </c>
      <c r="G750" s="311">
        <v>0</v>
      </c>
    </row>
    <row r="751" spans="2:11" x14ac:dyDescent="0.35">
      <c r="B751" s="194" t="s">
        <v>249</v>
      </c>
      <c r="C751" s="228" t="s">
        <v>250</v>
      </c>
      <c r="D751" s="486">
        <f>SUM(D752:D753)</f>
        <v>91</v>
      </c>
      <c r="E751" s="487">
        <f>SUM(E752:E753)</f>
        <v>91</v>
      </c>
      <c r="F751" s="488">
        <f>SUM(F752:F753)</f>
        <v>120.12998755</v>
      </c>
      <c r="G751" s="492">
        <f>F751/E751</f>
        <v>1.3201097532967032</v>
      </c>
    </row>
    <row r="752" spans="2:11" x14ac:dyDescent="0.35">
      <c r="B752" s="231"/>
      <c r="C752" s="232" t="s">
        <v>111</v>
      </c>
      <c r="D752" s="490">
        <f t="shared" ref="D752:F753" si="80">D755+D758</f>
        <v>0</v>
      </c>
      <c r="E752" s="491">
        <f t="shared" si="80"/>
        <v>0</v>
      </c>
      <c r="F752" s="491">
        <f t="shared" si="80"/>
        <v>0</v>
      </c>
      <c r="G752" s="502">
        <v>0</v>
      </c>
    </row>
    <row r="753" spans="2:7" x14ac:dyDescent="0.35">
      <c r="B753" s="231"/>
      <c r="C753" s="232" t="s">
        <v>113</v>
      </c>
      <c r="D753" s="490">
        <f t="shared" si="80"/>
        <v>91</v>
      </c>
      <c r="E753" s="491">
        <f t="shared" si="80"/>
        <v>91</v>
      </c>
      <c r="F753" s="491">
        <f t="shared" si="80"/>
        <v>120.12998755</v>
      </c>
      <c r="G753" s="308">
        <f>F753/E753</f>
        <v>1.3201097532967032</v>
      </c>
    </row>
    <row r="754" spans="2:7" x14ac:dyDescent="0.35">
      <c r="B754" s="236"/>
      <c r="C754" s="668" t="s">
        <v>137</v>
      </c>
      <c r="D754" s="270">
        <f>SUM(D755:D756)</f>
        <v>91</v>
      </c>
      <c r="E754" s="496">
        <f>SUM(E755:E756)</f>
        <v>91</v>
      </c>
      <c r="F754" s="496">
        <f>SUM(F755:F756)</f>
        <v>120.12998755</v>
      </c>
      <c r="G754" s="310">
        <f>F754/E754</f>
        <v>1.3201097532967032</v>
      </c>
    </row>
    <row r="755" spans="2:7" x14ac:dyDescent="0.35">
      <c r="B755" s="484"/>
      <c r="C755" s="669" t="s">
        <v>111</v>
      </c>
      <c r="D755" s="272">
        <v>0</v>
      </c>
      <c r="E755" s="497">
        <v>0</v>
      </c>
      <c r="F755" s="497">
        <v>0</v>
      </c>
      <c r="G755" s="311">
        <v>0</v>
      </c>
    </row>
    <row r="756" spans="2:7" x14ac:dyDescent="0.35">
      <c r="B756" s="484"/>
      <c r="C756" s="485" t="s">
        <v>113</v>
      </c>
      <c r="D756" s="272">
        <v>91</v>
      </c>
      <c r="E756" s="497">
        <v>91</v>
      </c>
      <c r="F756" s="497">
        <v>120.12998755</v>
      </c>
      <c r="G756" s="498">
        <f>F756/E756</f>
        <v>1.3201097532967032</v>
      </c>
    </row>
    <row r="757" spans="2:7" x14ac:dyDescent="0.35">
      <c r="B757" s="670"/>
      <c r="C757" s="668" t="s">
        <v>225</v>
      </c>
      <c r="D757" s="270">
        <f>SUM(D758:D759)</f>
        <v>0</v>
      </c>
      <c r="E757" s="496">
        <f>SUM(E758:E759)</f>
        <v>0</v>
      </c>
      <c r="F757" s="496">
        <f>SUM(F758:F759)</f>
        <v>0</v>
      </c>
      <c r="G757" s="499">
        <v>0</v>
      </c>
    </row>
    <row r="758" spans="2:7" x14ac:dyDescent="0.35">
      <c r="B758" s="484"/>
      <c r="C758" s="669" t="s">
        <v>111</v>
      </c>
      <c r="D758" s="272">
        <v>0</v>
      </c>
      <c r="E758" s="497">
        <v>0</v>
      </c>
      <c r="F758" s="497">
        <v>0</v>
      </c>
      <c r="G758" s="311">
        <v>0</v>
      </c>
    </row>
    <row r="759" spans="2:7" ht="15" thickBot="1" x14ac:dyDescent="0.4">
      <c r="B759" s="671"/>
      <c r="C759" s="672" t="s">
        <v>113</v>
      </c>
      <c r="D759" s="272">
        <v>0</v>
      </c>
      <c r="E759" s="497">
        <v>0</v>
      </c>
      <c r="F759" s="497">
        <v>0</v>
      </c>
      <c r="G759" s="311">
        <v>0</v>
      </c>
    </row>
    <row r="760" spans="2:7" x14ac:dyDescent="0.35">
      <c r="B760" s="194" t="s">
        <v>251</v>
      </c>
      <c r="C760" s="228" t="s">
        <v>252</v>
      </c>
      <c r="D760" s="486">
        <f>SUM(D761:D762)</f>
        <v>0.20500000000000002</v>
      </c>
      <c r="E760" s="487">
        <f>SUM(E761:E762)</f>
        <v>0.20500000000000002</v>
      </c>
      <c r="F760" s="488">
        <f>SUM(F761:F762)</f>
        <v>5.0000000000000001E-3</v>
      </c>
      <c r="G760" s="492">
        <f>F760/E760</f>
        <v>2.4390243902439022E-2</v>
      </c>
    </row>
    <row r="761" spans="2:7" x14ac:dyDescent="0.35">
      <c r="B761" s="231"/>
      <c r="C761" s="232" t="s">
        <v>111</v>
      </c>
      <c r="D761" s="490">
        <f t="shared" ref="D761:F762" si="81">D764+D767</f>
        <v>0</v>
      </c>
      <c r="E761" s="491">
        <f t="shared" si="81"/>
        <v>0</v>
      </c>
      <c r="F761" s="491">
        <f t="shared" si="81"/>
        <v>0</v>
      </c>
      <c r="G761" s="502">
        <v>0</v>
      </c>
    </row>
    <row r="762" spans="2:7" x14ac:dyDescent="0.35">
      <c r="B762" s="231"/>
      <c r="C762" s="232" t="s">
        <v>113</v>
      </c>
      <c r="D762" s="490">
        <f t="shared" si="81"/>
        <v>0.20500000000000002</v>
      </c>
      <c r="E762" s="491">
        <f t="shared" si="81"/>
        <v>0.20500000000000002</v>
      </c>
      <c r="F762" s="491">
        <f t="shared" si="81"/>
        <v>5.0000000000000001E-3</v>
      </c>
      <c r="G762" s="308">
        <f>F762/E762</f>
        <v>2.4390243902439022E-2</v>
      </c>
    </row>
    <row r="763" spans="2:7" x14ac:dyDescent="0.35">
      <c r="B763" s="236"/>
      <c r="C763" s="668" t="s">
        <v>137</v>
      </c>
      <c r="D763" s="270">
        <f>SUM(D764:D765)</f>
        <v>5.0000000000000001E-3</v>
      </c>
      <c r="E763" s="496">
        <f>SUM(E764:E765)</f>
        <v>5.0000000000000001E-3</v>
      </c>
      <c r="F763" s="496">
        <f>SUM(F764:F765)</f>
        <v>5.0000000000000001E-3</v>
      </c>
      <c r="G763" s="310">
        <f>F763/E763</f>
        <v>1</v>
      </c>
    </row>
    <row r="764" spans="2:7" x14ac:dyDescent="0.35">
      <c r="B764" s="484"/>
      <c r="C764" s="669" t="s">
        <v>111</v>
      </c>
      <c r="D764" s="272">
        <v>0</v>
      </c>
      <c r="E764" s="497">
        <v>0</v>
      </c>
      <c r="F764" s="497">
        <v>0</v>
      </c>
      <c r="G764" s="311">
        <v>0</v>
      </c>
    </row>
    <row r="765" spans="2:7" x14ac:dyDescent="0.35">
      <c r="B765" s="484"/>
      <c r="C765" s="485" t="s">
        <v>113</v>
      </c>
      <c r="D765" s="272">
        <v>5.0000000000000001E-3</v>
      </c>
      <c r="E765" s="497">
        <v>5.0000000000000001E-3</v>
      </c>
      <c r="F765" s="497">
        <v>5.0000000000000001E-3</v>
      </c>
      <c r="G765" s="498">
        <f>F765/E765</f>
        <v>1</v>
      </c>
    </row>
    <row r="766" spans="2:7" x14ac:dyDescent="0.35">
      <c r="B766" s="670"/>
      <c r="C766" s="668" t="s">
        <v>225</v>
      </c>
      <c r="D766" s="270">
        <f>SUM(D767:D768)</f>
        <v>0.2</v>
      </c>
      <c r="E766" s="496">
        <f>SUM(E767:E768)</f>
        <v>0.2</v>
      </c>
      <c r="F766" s="496">
        <f>SUM(F767:F768)</f>
        <v>0</v>
      </c>
      <c r="G766" s="310">
        <f>F766/E766</f>
        <v>0</v>
      </c>
    </row>
    <row r="767" spans="2:7" x14ac:dyDescent="0.35">
      <c r="B767" s="484"/>
      <c r="C767" s="669" t="s">
        <v>111</v>
      </c>
      <c r="D767" s="272">
        <v>0</v>
      </c>
      <c r="E767" s="497">
        <v>0</v>
      </c>
      <c r="F767" s="497">
        <v>0</v>
      </c>
      <c r="G767" s="311">
        <v>0</v>
      </c>
    </row>
    <row r="768" spans="2:7" ht="15" thickBot="1" x14ac:dyDescent="0.4">
      <c r="B768" s="671"/>
      <c r="C768" s="672" t="s">
        <v>113</v>
      </c>
      <c r="D768" s="500">
        <v>0.2</v>
      </c>
      <c r="E768" s="275">
        <v>0.2</v>
      </c>
      <c r="F768" s="275">
        <v>0</v>
      </c>
      <c r="G768" s="498">
        <f>F768/E768</f>
        <v>0</v>
      </c>
    </row>
    <row r="769" spans="2:16" x14ac:dyDescent="0.35">
      <c r="B769" s="194" t="s">
        <v>253</v>
      </c>
      <c r="C769" s="228" t="s">
        <v>255</v>
      </c>
      <c r="D769" s="486">
        <f>SUM(D770:D771)</f>
        <v>3.0000000000000001E-3</v>
      </c>
      <c r="E769" s="487">
        <f>SUM(E770:E771)</f>
        <v>3.0000000000000001E-3</v>
      </c>
      <c r="F769" s="488">
        <f>SUM(F770:F771)</f>
        <v>0</v>
      </c>
      <c r="G769" s="492">
        <f>F769/E769</f>
        <v>0</v>
      </c>
    </row>
    <row r="770" spans="2:16" x14ac:dyDescent="0.35">
      <c r="B770" s="231"/>
      <c r="C770" s="232" t="s">
        <v>111</v>
      </c>
      <c r="D770" s="490">
        <f t="shared" ref="D770:F771" si="82">D773+D776</f>
        <v>0</v>
      </c>
      <c r="E770" s="491">
        <f t="shared" si="82"/>
        <v>0</v>
      </c>
      <c r="F770" s="491">
        <f t="shared" si="82"/>
        <v>0</v>
      </c>
      <c r="G770" s="502">
        <v>0</v>
      </c>
    </row>
    <row r="771" spans="2:16" x14ac:dyDescent="0.35">
      <c r="B771" s="231"/>
      <c r="C771" s="232" t="s">
        <v>113</v>
      </c>
      <c r="D771" s="490">
        <f t="shared" si="82"/>
        <v>3.0000000000000001E-3</v>
      </c>
      <c r="E771" s="491">
        <f t="shared" si="82"/>
        <v>3.0000000000000001E-3</v>
      </c>
      <c r="F771" s="491">
        <f t="shared" si="82"/>
        <v>0</v>
      </c>
      <c r="G771" s="308">
        <f>F771/E771</f>
        <v>0</v>
      </c>
      <c r="P771">
        <v>0</v>
      </c>
    </row>
    <row r="772" spans="2:16" x14ac:dyDescent="0.35">
      <c r="B772" s="236"/>
      <c r="C772" s="668" t="s">
        <v>137</v>
      </c>
      <c r="D772" s="270">
        <f>SUM(D773:D774)</f>
        <v>3.0000000000000001E-3</v>
      </c>
      <c r="E772" s="496">
        <f>SUM(E773:E774)</f>
        <v>3.0000000000000001E-3</v>
      </c>
      <c r="F772" s="496">
        <f>SUM(F773:F774)</f>
        <v>0</v>
      </c>
      <c r="G772" s="310">
        <f>F772/E772</f>
        <v>0</v>
      </c>
    </row>
    <row r="773" spans="2:16" x14ac:dyDescent="0.35">
      <c r="B773" s="484"/>
      <c r="C773" s="669" t="s">
        <v>111</v>
      </c>
      <c r="D773" s="272">
        <v>0</v>
      </c>
      <c r="E773" s="497">
        <v>0</v>
      </c>
      <c r="F773" s="497">
        <v>0</v>
      </c>
      <c r="G773" s="311">
        <v>0</v>
      </c>
    </row>
    <row r="774" spans="2:16" x14ac:dyDescent="0.35">
      <c r="B774" s="484"/>
      <c r="C774" s="485" t="s">
        <v>113</v>
      </c>
      <c r="D774" s="272">
        <v>3.0000000000000001E-3</v>
      </c>
      <c r="E774" s="497">
        <v>3.0000000000000001E-3</v>
      </c>
      <c r="F774" s="497">
        <v>0</v>
      </c>
      <c r="G774" s="498">
        <f>F774/E774</f>
        <v>0</v>
      </c>
    </row>
    <row r="775" spans="2:16" x14ac:dyDescent="0.35">
      <c r="B775" s="670"/>
      <c r="C775" s="668" t="s">
        <v>225</v>
      </c>
      <c r="D775" s="270">
        <f>SUM(D776:D777)</f>
        <v>0</v>
      </c>
      <c r="E775" s="496">
        <f>SUM(E776:E777)</f>
        <v>0</v>
      </c>
      <c r="F775" s="496">
        <f>SUM(F776:F777)</f>
        <v>0</v>
      </c>
      <c r="G775" s="499">
        <v>0</v>
      </c>
    </row>
    <row r="776" spans="2:16" x14ac:dyDescent="0.35">
      <c r="B776" s="484"/>
      <c r="C776" s="669" t="s">
        <v>111</v>
      </c>
      <c r="D776" s="272">
        <v>0</v>
      </c>
      <c r="E776" s="497">
        <v>0</v>
      </c>
      <c r="F776" s="497">
        <v>0</v>
      </c>
      <c r="G776" s="311">
        <v>0</v>
      </c>
    </row>
    <row r="777" spans="2:16" ht="15" thickBot="1" x14ac:dyDescent="0.4">
      <c r="B777" s="671"/>
      <c r="C777" s="672" t="s">
        <v>113</v>
      </c>
      <c r="D777" s="272">
        <v>0</v>
      </c>
      <c r="E777" s="497">
        <v>0</v>
      </c>
      <c r="F777" s="497">
        <v>0</v>
      </c>
      <c r="G777" s="311">
        <v>0</v>
      </c>
    </row>
    <row r="778" spans="2:16" x14ac:dyDescent="0.35">
      <c r="B778" s="194" t="s">
        <v>254</v>
      </c>
      <c r="C778" s="228" t="s">
        <v>256</v>
      </c>
      <c r="D778" s="264">
        <f>SUM(D779:D781)</f>
        <v>319.94332351999998</v>
      </c>
      <c r="E778" s="265">
        <f>SUM(E779:E781)</f>
        <v>319.94332351999998</v>
      </c>
      <c r="F778" s="266">
        <f>SUM(F779:F781)</f>
        <v>280.47664786000001</v>
      </c>
      <c r="G778" s="492">
        <f t="shared" ref="G778:G783" si="83">F778/E778</f>
        <v>0.87664479062794742</v>
      </c>
    </row>
    <row r="779" spans="2:16" x14ac:dyDescent="0.35">
      <c r="B779" s="231"/>
      <c r="C779" s="232" t="s">
        <v>111</v>
      </c>
      <c r="D779" s="490">
        <f t="shared" ref="D779:F780" si="84">D783+D787</f>
        <v>308.43172999999996</v>
      </c>
      <c r="E779" s="491">
        <f t="shared" si="84"/>
        <v>308.43172999999996</v>
      </c>
      <c r="F779" s="491">
        <f t="shared" si="84"/>
        <v>268.98455433999999</v>
      </c>
      <c r="G779" s="308">
        <f t="shared" si="83"/>
        <v>0.87210402879107163</v>
      </c>
    </row>
    <row r="780" spans="2:16" x14ac:dyDescent="0.35">
      <c r="B780" s="231"/>
      <c r="C780" s="232" t="s">
        <v>113</v>
      </c>
      <c r="D780" s="490">
        <f t="shared" si="84"/>
        <v>1.95E-2</v>
      </c>
      <c r="E780" s="491">
        <f t="shared" si="84"/>
        <v>1.95E-2</v>
      </c>
      <c r="F780" s="491">
        <f t="shared" si="84"/>
        <v>0</v>
      </c>
      <c r="G780" s="308">
        <f t="shared" si="83"/>
        <v>0</v>
      </c>
    </row>
    <row r="781" spans="2:16" x14ac:dyDescent="0.35">
      <c r="B781" s="231"/>
      <c r="C781" s="232" t="s">
        <v>257</v>
      </c>
      <c r="D781" s="267">
        <v>11.492093519999999</v>
      </c>
      <c r="E781" s="268">
        <v>11.492093519999999</v>
      </c>
      <c r="F781" s="269">
        <v>11.492093519999999</v>
      </c>
      <c r="G781" s="308">
        <f t="shared" si="83"/>
        <v>1</v>
      </c>
    </row>
    <row r="782" spans="2:16" x14ac:dyDescent="0.35">
      <c r="B782" s="236"/>
      <c r="C782" s="668" t="s">
        <v>137</v>
      </c>
      <c r="D782" s="270">
        <f>SUM(D783:D784)</f>
        <v>308.43172999999996</v>
      </c>
      <c r="E782" s="496">
        <f>SUM(E783:E784)</f>
        <v>308.43172999999996</v>
      </c>
      <c r="F782" s="496">
        <f>SUM(F783:F784)</f>
        <v>268.98455433999999</v>
      </c>
      <c r="G782" s="310">
        <f t="shared" si="83"/>
        <v>0.87210402879107163</v>
      </c>
      <c r="I782" s="1"/>
    </row>
    <row r="783" spans="2:16" x14ac:dyDescent="0.35">
      <c r="B783" s="484"/>
      <c r="C783" s="669" t="s">
        <v>111</v>
      </c>
      <c r="D783" s="272">
        <v>308.43172999999996</v>
      </c>
      <c r="E783" s="497">
        <v>308.43172999999996</v>
      </c>
      <c r="F783" s="497">
        <v>268.98455433999999</v>
      </c>
      <c r="G783" s="498">
        <f t="shared" si="83"/>
        <v>0.87210402879107163</v>
      </c>
    </row>
    <row r="784" spans="2:16" x14ac:dyDescent="0.35">
      <c r="B784" s="484"/>
      <c r="C784" s="485" t="s">
        <v>113</v>
      </c>
      <c r="D784" s="272">
        <v>0</v>
      </c>
      <c r="E784" s="497">
        <v>0</v>
      </c>
      <c r="F784" s="497">
        <v>0</v>
      </c>
      <c r="G784" s="311">
        <v>0</v>
      </c>
      <c r="I784" s="1"/>
    </row>
    <row r="785" spans="2:11" x14ac:dyDescent="0.35">
      <c r="B785" s="484"/>
      <c r="C785" s="485" t="s">
        <v>257</v>
      </c>
      <c r="D785" s="272">
        <v>11.492093519999999</v>
      </c>
      <c r="E785" s="497">
        <v>11.492093519999999</v>
      </c>
      <c r="F785" s="497">
        <v>11.492093519999999</v>
      </c>
      <c r="G785" s="498">
        <f>F785/E785</f>
        <v>1</v>
      </c>
    </row>
    <row r="786" spans="2:11" x14ac:dyDescent="0.35">
      <c r="B786" s="670"/>
      <c r="C786" s="668" t="s">
        <v>225</v>
      </c>
      <c r="D786" s="270">
        <f>SUM(D787:D788)</f>
        <v>1.95E-2</v>
      </c>
      <c r="E786" s="496">
        <f>SUM(E787:E788)</f>
        <v>1.95E-2</v>
      </c>
      <c r="F786" s="496">
        <f>SUM(F787:F788)</f>
        <v>0</v>
      </c>
      <c r="G786" s="310">
        <f>F786/E786</f>
        <v>0</v>
      </c>
    </row>
    <row r="787" spans="2:11" x14ac:dyDescent="0.35">
      <c r="B787" s="484"/>
      <c r="C787" s="669" t="s">
        <v>111</v>
      </c>
      <c r="D787" s="272">
        <v>0</v>
      </c>
      <c r="E787" s="497">
        <v>0</v>
      </c>
      <c r="F787" s="497">
        <v>0</v>
      </c>
      <c r="G787" s="311">
        <v>0</v>
      </c>
    </row>
    <row r="788" spans="2:11" ht="15" thickBot="1" x14ac:dyDescent="0.4">
      <c r="B788" s="671"/>
      <c r="C788" s="672" t="s">
        <v>113</v>
      </c>
      <c r="D788" s="500">
        <v>1.95E-2</v>
      </c>
      <c r="E788" s="275">
        <v>1.95E-2</v>
      </c>
      <c r="F788" s="275">
        <v>0</v>
      </c>
      <c r="G788" s="503">
        <f>F788/E788</f>
        <v>0</v>
      </c>
    </row>
    <row r="789" spans="2:11" x14ac:dyDescent="0.35">
      <c r="B789" t="s">
        <v>141</v>
      </c>
    </row>
    <row r="791" spans="2:11" ht="15" thickBot="1" x14ac:dyDescent="0.4">
      <c r="B791" s="5" t="s">
        <v>138</v>
      </c>
      <c r="D791" s="3"/>
      <c r="E791" s="3"/>
      <c r="F791" s="3"/>
    </row>
    <row r="792" spans="2:11" ht="15" thickBot="1" x14ac:dyDescent="0.4">
      <c r="B792" s="863" t="s">
        <v>187</v>
      </c>
      <c r="C792" s="896"/>
      <c r="D792" s="899">
        <v>2020</v>
      </c>
      <c r="E792" s="900"/>
      <c r="F792" s="900"/>
      <c r="G792" s="901"/>
      <c r="H792" s="899">
        <v>2019</v>
      </c>
      <c r="I792" s="900"/>
      <c r="J792" s="900"/>
      <c r="K792" s="901"/>
    </row>
    <row r="793" spans="2:11" ht="30" customHeight="1" x14ac:dyDescent="0.35">
      <c r="B793" s="872"/>
      <c r="C793" s="897"/>
      <c r="D793" s="902" t="s">
        <v>107</v>
      </c>
      <c r="E793" s="904" t="s">
        <v>108</v>
      </c>
      <c r="F793" s="906" t="s">
        <v>50</v>
      </c>
      <c r="G793" s="908" t="s">
        <v>150</v>
      </c>
      <c r="H793" s="902" t="s">
        <v>107</v>
      </c>
      <c r="I793" s="904" t="s">
        <v>108</v>
      </c>
      <c r="J793" s="906" t="s">
        <v>50</v>
      </c>
      <c r="K793" s="908" t="s">
        <v>150</v>
      </c>
    </row>
    <row r="794" spans="2:11" ht="15" thickBot="1" x14ac:dyDescent="0.4">
      <c r="B794" s="864"/>
      <c r="C794" s="898"/>
      <c r="D794" s="903"/>
      <c r="E794" s="905"/>
      <c r="F794" s="907"/>
      <c r="G794" s="909"/>
      <c r="H794" s="903"/>
      <c r="I794" s="905"/>
      <c r="J794" s="907"/>
      <c r="K794" s="909"/>
    </row>
    <row r="795" spans="2:11" x14ac:dyDescent="0.35">
      <c r="B795" s="194"/>
      <c r="C795" s="228" t="s">
        <v>228</v>
      </c>
      <c r="D795" s="214">
        <f>SUM(D796:D798)</f>
        <v>7410.7227716362577</v>
      </c>
      <c r="E795" s="222">
        <f t="shared" ref="E795:F795" si="85">SUM(E796:E798)</f>
        <v>7454.2254500562576</v>
      </c>
      <c r="F795" s="229">
        <f t="shared" si="85"/>
        <v>3830.9395616362581</v>
      </c>
      <c r="G795" s="230">
        <f>F795/E795</f>
        <v>0.51392858819521559</v>
      </c>
      <c r="H795" s="214">
        <v>7387.3770119164046</v>
      </c>
      <c r="I795" s="222">
        <v>7412.5894954664054</v>
      </c>
      <c r="J795" s="229">
        <v>3742.5358417864063</v>
      </c>
      <c r="K795" s="230">
        <f>J795/I795</f>
        <v>0.5048891273522389</v>
      </c>
    </row>
    <row r="796" spans="2:11" x14ac:dyDescent="0.35">
      <c r="B796" s="231"/>
      <c r="C796" s="232" t="s">
        <v>111</v>
      </c>
      <c r="D796" s="233">
        <v>7069.6512499999999</v>
      </c>
      <c r="E796" s="234">
        <v>7066.8466988199998</v>
      </c>
      <c r="F796" s="232">
        <v>3693.3898927899995</v>
      </c>
      <c r="G796" s="308">
        <f t="shared" ref="G796:G805" si="86">F796/E796</f>
        <v>0.5226361983211989</v>
      </c>
      <c r="H796" s="233">
        <v>7069.6512499999999</v>
      </c>
      <c r="I796" s="234">
        <v>7070.3351673300003</v>
      </c>
      <c r="J796" s="232">
        <v>3630.5541732900001</v>
      </c>
      <c r="K796" s="308">
        <f t="shared" ref="K796:K805" si="87">J796/I796</f>
        <v>0.51349109870572385</v>
      </c>
    </row>
    <row r="797" spans="2:11" x14ac:dyDescent="0.35">
      <c r="B797" s="231"/>
      <c r="C797" s="232" t="s">
        <v>241</v>
      </c>
      <c r="D797" s="233">
        <v>330.94145100000003</v>
      </c>
      <c r="E797" s="234">
        <v>377.24868060000006</v>
      </c>
      <c r="F797" s="232">
        <v>127.41959821</v>
      </c>
      <c r="G797" s="308">
        <f t="shared" si="86"/>
        <v>0.3377602222686209</v>
      </c>
      <c r="H797" s="233">
        <v>317.72576191640559</v>
      </c>
      <c r="I797" s="234">
        <v>342.2543281364056</v>
      </c>
      <c r="J797" s="232">
        <v>111.98166849640558</v>
      </c>
      <c r="K797" s="308">
        <f t="shared" si="87"/>
        <v>0.32718846568326004</v>
      </c>
    </row>
    <row r="798" spans="2:11" x14ac:dyDescent="0.35">
      <c r="B798" s="231"/>
      <c r="C798" s="232" t="s">
        <v>257</v>
      </c>
      <c r="D798" s="764">
        <v>10.1300706362585</v>
      </c>
      <c r="E798" s="763">
        <v>10.130070636258509</v>
      </c>
      <c r="F798" s="763">
        <v>10.130070636258509</v>
      </c>
      <c r="G798" s="308">
        <f t="shared" si="86"/>
        <v>1</v>
      </c>
      <c r="H798" s="764" t="s">
        <v>230</v>
      </c>
      <c r="I798" s="763" t="s">
        <v>230</v>
      </c>
      <c r="J798" s="763" t="s">
        <v>230</v>
      </c>
      <c r="K798" s="765" t="s">
        <v>230</v>
      </c>
    </row>
    <row r="799" spans="2:11" x14ac:dyDescent="0.35">
      <c r="B799" s="236"/>
      <c r="C799" s="237" t="s">
        <v>137</v>
      </c>
      <c r="D799" s="424">
        <f>SUM(D800:D802)</f>
        <v>5398.9859406362584</v>
      </c>
      <c r="E799" s="425">
        <f>SUM(E800:E802)</f>
        <v>5360.6413337262593</v>
      </c>
      <c r="F799" s="425">
        <f>SUM(F800:F802)</f>
        <v>2016.5416295862585</v>
      </c>
      <c r="G799" s="310">
        <f t="shared" si="86"/>
        <v>0.37617544320663054</v>
      </c>
      <c r="H799" s="424">
        <v>5388.5120409164056</v>
      </c>
      <c r="I799" s="425">
        <v>5356.9107174164055</v>
      </c>
      <c r="J799" s="425">
        <v>1937.3819937764058</v>
      </c>
      <c r="K799" s="310">
        <f t="shared" si="87"/>
        <v>0.36166031057370124</v>
      </c>
    </row>
    <row r="800" spans="2:11" x14ac:dyDescent="0.35">
      <c r="B800" s="240"/>
      <c r="C800" s="241" t="s">
        <v>111</v>
      </c>
      <c r="D800" s="426">
        <v>5095.8521700000001</v>
      </c>
      <c r="E800" s="427">
        <v>5008.4432037100014</v>
      </c>
      <c r="F800" s="427">
        <v>1902.93105509</v>
      </c>
      <c r="G800" s="675">
        <f t="shared" si="86"/>
        <v>0.37994462105118909</v>
      </c>
      <c r="H800" s="426">
        <v>5095.8521700000001</v>
      </c>
      <c r="I800" s="427">
        <v>5038.71579028</v>
      </c>
      <c r="J800" s="427">
        <v>1842.9832226400001</v>
      </c>
      <c r="K800" s="675">
        <f t="shared" si="87"/>
        <v>0.36576447240688409</v>
      </c>
    </row>
    <row r="801" spans="2:11" x14ac:dyDescent="0.35">
      <c r="B801" s="240"/>
      <c r="C801" s="54" t="s">
        <v>113</v>
      </c>
      <c r="D801" s="272">
        <v>293.00369999999998</v>
      </c>
      <c r="E801" s="427">
        <v>342.06805937999997</v>
      </c>
      <c r="F801" s="427">
        <v>103.48050385999997</v>
      </c>
      <c r="G801" s="675">
        <f>F801/E801</f>
        <v>0.30251437110953561</v>
      </c>
      <c r="H801" s="426">
        <v>292.65987091640562</v>
      </c>
      <c r="I801" s="427">
        <v>318.19492713640557</v>
      </c>
      <c r="J801" s="427">
        <v>94.398771136405571</v>
      </c>
      <c r="K801" s="675">
        <f t="shared" si="87"/>
        <v>0.29666962948135933</v>
      </c>
    </row>
    <row r="802" spans="2:11" x14ac:dyDescent="0.35">
      <c r="B802" s="484"/>
      <c r="C802" s="485" t="s">
        <v>257</v>
      </c>
      <c r="D802" s="426">
        <v>10.1300706362585</v>
      </c>
      <c r="E802" s="427">
        <v>10.130070636258509</v>
      </c>
      <c r="F802" s="427">
        <v>10.130070636258509</v>
      </c>
      <c r="G802" s="675">
        <f>F802/E802</f>
        <v>1</v>
      </c>
      <c r="H802" s="766" t="s">
        <v>230</v>
      </c>
      <c r="I802" s="767" t="s">
        <v>230</v>
      </c>
      <c r="J802" s="767" t="s">
        <v>230</v>
      </c>
      <c r="K802" s="675" t="s">
        <v>230</v>
      </c>
    </row>
    <row r="803" spans="2:11" x14ac:dyDescent="0.35">
      <c r="B803" s="90"/>
      <c r="C803" s="237" t="s">
        <v>225</v>
      </c>
      <c r="D803" s="424">
        <f>SUM(D804:D805)</f>
        <v>2011.7368309999997</v>
      </c>
      <c r="E803" s="425">
        <v>2093.5841163300001</v>
      </c>
      <c r="F803" s="425">
        <v>1814.3979320500002</v>
      </c>
      <c r="G803" s="310">
        <f t="shared" si="86"/>
        <v>0.8666467795096735</v>
      </c>
      <c r="H803" s="424">
        <v>1998.864971</v>
      </c>
      <c r="I803" s="425">
        <v>2055.6787780500003</v>
      </c>
      <c r="J803" s="425">
        <v>1805.15384801</v>
      </c>
      <c r="K803" s="310">
        <f t="shared" si="87"/>
        <v>0.87813031261739927</v>
      </c>
    </row>
    <row r="804" spans="2:11" x14ac:dyDescent="0.35">
      <c r="B804" s="240"/>
      <c r="C804" s="241" t="s">
        <v>111</v>
      </c>
      <c r="D804" s="426">
        <v>1973.7990799999998</v>
      </c>
      <c r="E804" s="427">
        <v>2058.4034951099984</v>
      </c>
      <c r="F804" s="427">
        <v>1790.4588376999995</v>
      </c>
      <c r="G804" s="675">
        <f t="shared" si="86"/>
        <v>0.8698288950409695</v>
      </c>
      <c r="H804" s="426">
        <v>1973.7990799999998</v>
      </c>
      <c r="I804" s="427">
        <v>2031.6193770500004</v>
      </c>
      <c r="J804" s="427">
        <v>1787.57095065</v>
      </c>
      <c r="K804" s="675">
        <f t="shared" si="87"/>
        <v>0.8798749267914695</v>
      </c>
    </row>
    <row r="805" spans="2:11" ht="15" thickBot="1" x14ac:dyDescent="0.4">
      <c r="B805" s="14"/>
      <c r="C805" s="55" t="s">
        <v>113</v>
      </c>
      <c r="D805" s="500">
        <v>37.937750999999999</v>
      </c>
      <c r="E805" s="429">
        <v>35.180621220000091</v>
      </c>
      <c r="F805" s="429">
        <v>23.939094350000033</v>
      </c>
      <c r="G805" s="676">
        <f t="shared" si="86"/>
        <v>0.68046252510148175</v>
      </c>
      <c r="H805" s="428">
        <v>25.065890999999965</v>
      </c>
      <c r="I805" s="429">
        <v>24.059401000000037</v>
      </c>
      <c r="J805" s="429">
        <v>17.582897360000004</v>
      </c>
      <c r="K805" s="676">
        <f t="shared" si="87"/>
        <v>0.73081193334779937</v>
      </c>
    </row>
    <row r="806" spans="2:11" x14ac:dyDescent="0.35">
      <c r="B806" s="194" t="s">
        <v>11</v>
      </c>
      <c r="C806" s="228" t="s">
        <v>36</v>
      </c>
      <c r="D806" s="264">
        <f t="shared" ref="D806:F808" si="88">D809+D812</f>
        <v>8.2866600000000012</v>
      </c>
      <c r="E806" s="265">
        <f t="shared" si="88"/>
        <v>8.1301558400000005</v>
      </c>
      <c r="F806" s="266">
        <f t="shared" si="88"/>
        <v>6.6185217999999999</v>
      </c>
      <c r="G806" s="230">
        <f>F806/E806</f>
        <v>0.81407071773915707</v>
      </c>
      <c r="H806" s="214">
        <f t="shared" ref="H806:J808" si="89">H809+H812</f>
        <v>6.2866600000000004</v>
      </c>
      <c r="I806" s="222">
        <f t="shared" si="89"/>
        <v>6.2732360000000007</v>
      </c>
      <c r="J806" s="229">
        <f t="shared" si="89"/>
        <v>4.6238879100000005</v>
      </c>
      <c r="K806" s="230">
        <f>J806/I806</f>
        <v>0.73708177246958351</v>
      </c>
    </row>
    <row r="807" spans="2:11" x14ac:dyDescent="0.35">
      <c r="B807" s="231"/>
      <c r="C807" s="232" t="s">
        <v>111</v>
      </c>
      <c r="D807" s="267">
        <f t="shared" si="88"/>
        <v>1.88666</v>
      </c>
      <c r="E807" s="268">
        <f t="shared" si="88"/>
        <v>1.7301558400000001</v>
      </c>
      <c r="F807" s="269">
        <f t="shared" si="88"/>
        <v>1.6185217999999999</v>
      </c>
      <c r="G807" s="235">
        <f>F807/E807</f>
        <v>0.93547746542877885</v>
      </c>
      <c r="H807" s="233">
        <f t="shared" si="89"/>
        <v>1.88666</v>
      </c>
      <c r="I807" s="234">
        <f t="shared" si="89"/>
        <v>1.8732359999999999</v>
      </c>
      <c r="J807" s="232">
        <f t="shared" si="89"/>
        <v>1.6238879100000001</v>
      </c>
      <c r="K807" s="235">
        <f>J807/I807</f>
        <v>0.86688912128530526</v>
      </c>
    </row>
    <row r="808" spans="2:11" x14ac:dyDescent="0.35">
      <c r="B808" s="231"/>
      <c r="C808" s="232" t="s">
        <v>113</v>
      </c>
      <c r="D808" s="267">
        <f t="shared" si="88"/>
        <v>6.4</v>
      </c>
      <c r="E808" s="268">
        <f t="shared" si="88"/>
        <v>6.4</v>
      </c>
      <c r="F808" s="269">
        <f t="shared" si="88"/>
        <v>5</v>
      </c>
      <c r="G808" s="235">
        <f>F808/E808</f>
        <v>0.78125</v>
      </c>
      <c r="H808" s="233">
        <f t="shared" si="89"/>
        <v>4.4000000000000004</v>
      </c>
      <c r="I808" s="234">
        <f t="shared" si="89"/>
        <v>4.4000000000000004</v>
      </c>
      <c r="J808" s="232">
        <f t="shared" si="89"/>
        <v>3</v>
      </c>
      <c r="K808" s="235">
        <f>J808/I808</f>
        <v>0.68181818181818177</v>
      </c>
    </row>
    <row r="809" spans="2:11" x14ac:dyDescent="0.35">
      <c r="B809" s="236"/>
      <c r="C809" s="237" t="s">
        <v>137</v>
      </c>
      <c r="D809" s="270">
        <f>SUM(D810:D811)</f>
        <v>1.88666</v>
      </c>
      <c r="E809" s="271">
        <f>SUM(E810:E811)</f>
        <v>1.7301558400000001</v>
      </c>
      <c r="F809" s="271">
        <f>SUM(F810:F811)</f>
        <v>1.6185217999999999</v>
      </c>
      <c r="G809" s="53">
        <f>F809/E809</f>
        <v>0.93547746542877885</v>
      </c>
      <c r="H809" s="238">
        <v>1.88666</v>
      </c>
      <c r="I809" s="239">
        <v>1.8732359999999999</v>
      </c>
      <c r="J809" s="239">
        <v>1.6238879100000001</v>
      </c>
      <c r="K809" s="53">
        <f>J809/I809</f>
        <v>0.86688912128530526</v>
      </c>
    </row>
    <row r="810" spans="2:11" x14ac:dyDescent="0.35">
      <c r="B810" s="240"/>
      <c r="C810" s="241" t="s">
        <v>111</v>
      </c>
      <c r="D810" s="272">
        <v>1.88666</v>
      </c>
      <c r="E810" s="273">
        <v>1.7301558400000001</v>
      </c>
      <c r="F810" s="273">
        <v>1.6185217999999999</v>
      </c>
      <c r="G810" s="49">
        <f>F810/E810</f>
        <v>0.93547746542877885</v>
      </c>
      <c r="H810" s="44">
        <v>1.88666</v>
      </c>
      <c r="I810" s="47">
        <v>1.8732359999999999</v>
      </c>
      <c r="J810" s="47">
        <v>1.6238879100000001</v>
      </c>
      <c r="K810" s="49">
        <f>J810/I810</f>
        <v>0.86688912128530526</v>
      </c>
    </row>
    <row r="811" spans="2:11" x14ac:dyDescent="0.35">
      <c r="B811" s="240"/>
      <c r="C811" s="54" t="s">
        <v>113</v>
      </c>
      <c r="D811" s="272">
        <v>0</v>
      </c>
      <c r="E811" s="273">
        <v>0</v>
      </c>
      <c r="F811" s="273">
        <v>0</v>
      </c>
      <c r="G811" s="48">
        <v>0</v>
      </c>
      <c r="H811" s="44">
        <v>0</v>
      </c>
      <c r="I811" s="47">
        <v>0</v>
      </c>
      <c r="J811" s="47">
        <v>0</v>
      </c>
      <c r="K811" s="48">
        <v>0</v>
      </c>
    </row>
    <row r="812" spans="2:11" x14ac:dyDescent="0.35">
      <c r="B812" s="90"/>
      <c r="C812" s="237" t="s">
        <v>225</v>
      </c>
      <c r="D812" s="270">
        <f>SUM(D813:D814)</f>
        <v>6.4</v>
      </c>
      <c r="E812" s="271">
        <f>SUM(E813:E814)</f>
        <v>6.4</v>
      </c>
      <c r="F812" s="271">
        <f>SUM(F813:F814)</f>
        <v>5</v>
      </c>
      <c r="G812" s="53">
        <f>F812/E812</f>
        <v>0.78125</v>
      </c>
      <c r="H812" s="238">
        <v>4.4000000000000004</v>
      </c>
      <c r="I812" s="239">
        <v>4.4000000000000004</v>
      </c>
      <c r="J812" s="239">
        <v>3</v>
      </c>
      <c r="K812" s="53">
        <f>J812/I812</f>
        <v>0.68181818181818177</v>
      </c>
    </row>
    <row r="813" spans="2:11" x14ac:dyDescent="0.35">
      <c r="B813" s="240"/>
      <c r="C813" s="241" t="s">
        <v>111</v>
      </c>
      <c r="D813" s="272">
        <v>0</v>
      </c>
      <c r="E813" s="273">
        <v>0</v>
      </c>
      <c r="F813" s="273">
        <v>0</v>
      </c>
      <c r="G813" s="48">
        <v>0</v>
      </c>
      <c r="H813" s="44">
        <v>0</v>
      </c>
      <c r="I813" s="47">
        <v>0</v>
      </c>
      <c r="J813" s="47">
        <v>0</v>
      </c>
      <c r="K813" s="48">
        <v>0</v>
      </c>
    </row>
    <row r="814" spans="2:11" ht="15" thickBot="1" x14ac:dyDescent="0.4">
      <c r="B814" s="14"/>
      <c r="C814" s="55" t="s">
        <v>113</v>
      </c>
      <c r="D814" s="274">
        <v>6.4</v>
      </c>
      <c r="E814" s="275">
        <v>6.4</v>
      </c>
      <c r="F814" s="275">
        <v>5</v>
      </c>
      <c r="G814" s="50">
        <f>F814/E814</f>
        <v>0.78125</v>
      </c>
      <c r="H814" s="46">
        <v>4.4000000000000004</v>
      </c>
      <c r="I814" s="15">
        <v>4.4000000000000004</v>
      </c>
      <c r="J814" s="15">
        <v>3</v>
      </c>
      <c r="K814" s="50">
        <f t="shared" ref="K814:K822" si="90">J814/I814</f>
        <v>0.68181818181818177</v>
      </c>
    </row>
    <row r="815" spans="2:11" x14ac:dyDescent="0.35">
      <c r="B815" s="194" t="s">
        <v>13</v>
      </c>
      <c r="C815" s="228" t="s">
        <v>14</v>
      </c>
      <c r="D815" s="264">
        <f>D818+D821</f>
        <v>212.44801000000001</v>
      </c>
      <c r="E815" s="265">
        <f t="shared" ref="E815:F817" si="91">E818+E821</f>
        <v>234.29483579999999</v>
      </c>
      <c r="F815" s="266">
        <f t="shared" si="91"/>
        <v>196.33544240999998</v>
      </c>
      <c r="G815" s="230">
        <f t="shared" ref="G815:G822" si="92">F815/E815</f>
        <v>0.83798450674174008</v>
      </c>
      <c r="H815" s="214">
        <f t="shared" ref="H815:J817" si="93">H818+H821</f>
        <v>211.78647999999998</v>
      </c>
      <c r="I815" s="222">
        <f t="shared" si="93"/>
        <v>238.35355396</v>
      </c>
      <c r="J815" s="229">
        <f t="shared" si="93"/>
        <v>183.83124294000007</v>
      </c>
      <c r="K815" s="230">
        <f t="shared" si="90"/>
        <v>0.77125446583796375</v>
      </c>
    </row>
    <row r="816" spans="2:11" x14ac:dyDescent="0.35">
      <c r="B816" s="231"/>
      <c r="C816" s="232" t="s">
        <v>111</v>
      </c>
      <c r="D816" s="267">
        <f>D819+D822</f>
        <v>211.59747999999999</v>
      </c>
      <c r="E816" s="268">
        <f t="shared" si="91"/>
        <v>202.18952307999999</v>
      </c>
      <c r="F816" s="269">
        <f t="shared" si="91"/>
        <v>164.23013269</v>
      </c>
      <c r="G816" s="235">
        <f>F816/E816</f>
        <v>0.81225837119670807</v>
      </c>
      <c r="H816" s="233">
        <f t="shared" si="93"/>
        <v>211.59747999999999</v>
      </c>
      <c r="I816" s="234">
        <f t="shared" si="93"/>
        <v>216.39621295999999</v>
      </c>
      <c r="J816" s="232">
        <f t="shared" si="93"/>
        <v>162.18936602000005</v>
      </c>
      <c r="K816" s="235">
        <f>J816/I816</f>
        <v>0.74950186882420233</v>
      </c>
    </row>
    <row r="817" spans="2:11" x14ac:dyDescent="0.35">
      <c r="B817" s="231"/>
      <c r="C817" s="232" t="s">
        <v>113</v>
      </c>
      <c r="D817" s="267">
        <f>D820+D823</f>
        <v>0.85053000000000001</v>
      </c>
      <c r="E817" s="268">
        <f t="shared" si="91"/>
        <v>32.105312720000001</v>
      </c>
      <c r="F817" s="269">
        <f t="shared" si="91"/>
        <v>32.105309719999994</v>
      </c>
      <c r="G817" s="235">
        <f>F817/E817</f>
        <v>0.99999990655752113</v>
      </c>
      <c r="H817" s="233">
        <f t="shared" si="93"/>
        <v>0.189</v>
      </c>
      <c r="I817" s="234">
        <f t="shared" si="93"/>
        <v>21.957341</v>
      </c>
      <c r="J817" s="232">
        <f t="shared" si="93"/>
        <v>21.641876920000001</v>
      </c>
      <c r="K817" s="235">
        <f>J817/I817</f>
        <v>0.98563286510875803</v>
      </c>
    </row>
    <row r="818" spans="2:11" x14ac:dyDescent="0.35">
      <c r="B818" s="236"/>
      <c r="C818" s="237" t="s">
        <v>137</v>
      </c>
      <c r="D818" s="270">
        <f>SUM(D819:D820)</f>
        <v>23.326149999999998</v>
      </c>
      <c r="E818" s="271">
        <f>SUM(E819:E820)</f>
        <v>55.863544450000006</v>
      </c>
      <c r="F818" s="271">
        <f>SUM(F819:F820)</f>
        <v>54.793951219999997</v>
      </c>
      <c r="G818" s="53">
        <f t="shared" si="92"/>
        <v>0.98085346641480409</v>
      </c>
      <c r="H818" s="238">
        <f>SUM(H819:H820)</f>
        <v>22.664619999999999</v>
      </c>
      <c r="I818" s="239">
        <f>SUM(I819:I820)</f>
        <v>49.147202390000004</v>
      </c>
      <c r="J818" s="239">
        <f>SUM(J819:J820)</f>
        <v>44.326887660000004</v>
      </c>
      <c r="K818" s="53">
        <f t="shared" si="90"/>
        <v>0.90192087248936081</v>
      </c>
    </row>
    <row r="819" spans="2:11" x14ac:dyDescent="0.35">
      <c r="B819" s="240"/>
      <c r="C819" s="241" t="s">
        <v>111</v>
      </c>
      <c r="D819" s="272">
        <v>22.475619999999999</v>
      </c>
      <c r="E819" s="273">
        <v>23.758231730000002</v>
      </c>
      <c r="F819" s="273">
        <v>22.688641500000003</v>
      </c>
      <c r="G819" s="49">
        <f t="shared" si="92"/>
        <v>0.95498022571059415</v>
      </c>
      <c r="H819" s="44">
        <v>22.475619999999999</v>
      </c>
      <c r="I819" s="47">
        <v>27.189861390000001</v>
      </c>
      <c r="J819" s="47">
        <v>22.685010740000003</v>
      </c>
      <c r="K819" s="49">
        <f t="shared" si="90"/>
        <v>0.83431873427435677</v>
      </c>
    </row>
    <row r="820" spans="2:11" x14ac:dyDescent="0.35">
      <c r="B820" s="240"/>
      <c r="C820" s="54" t="s">
        <v>113</v>
      </c>
      <c r="D820" s="272">
        <v>0.85053000000000001</v>
      </c>
      <c r="E820" s="273">
        <v>32.105312720000001</v>
      </c>
      <c r="F820" s="273">
        <v>32.105309719999994</v>
      </c>
      <c r="G820" s="49">
        <f t="shared" si="92"/>
        <v>0.99999990655752113</v>
      </c>
      <c r="H820" s="44">
        <v>0.189</v>
      </c>
      <c r="I820" s="47">
        <v>21.957341</v>
      </c>
      <c r="J820" s="47">
        <v>21.641876920000001</v>
      </c>
      <c r="K820" s="49">
        <f t="shared" si="90"/>
        <v>0.98563286510875803</v>
      </c>
    </row>
    <row r="821" spans="2:11" x14ac:dyDescent="0.35">
      <c r="B821" s="90"/>
      <c r="C821" s="237" t="s">
        <v>225</v>
      </c>
      <c r="D821" s="270">
        <f>SUM(D822:D823)</f>
        <v>189.12186</v>
      </c>
      <c r="E821" s="271">
        <f>SUM(E822:E823)</f>
        <v>178.43129134999998</v>
      </c>
      <c r="F821" s="271">
        <f>SUM(F822:F823)</f>
        <v>141.54149118999999</v>
      </c>
      <c r="G821" s="53">
        <f t="shared" si="92"/>
        <v>0.79325487205246303</v>
      </c>
      <c r="H821" s="238">
        <v>189.12186</v>
      </c>
      <c r="I821" s="239">
        <v>189.20635156999998</v>
      </c>
      <c r="J821" s="239">
        <v>139.50435528000006</v>
      </c>
      <c r="K821" s="53">
        <f t="shared" si="90"/>
        <v>0.73731327792337953</v>
      </c>
    </row>
    <row r="822" spans="2:11" x14ac:dyDescent="0.35">
      <c r="B822" s="240"/>
      <c r="C822" s="241" t="s">
        <v>111</v>
      </c>
      <c r="D822" s="272">
        <v>189.12186</v>
      </c>
      <c r="E822" s="273">
        <v>178.43129134999998</v>
      </c>
      <c r="F822" s="273">
        <v>141.54149118999999</v>
      </c>
      <c r="G822" s="49">
        <f t="shared" si="92"/>
        <v>0.79325487205246303</v>
      </c>
      <c r="H822" s="44">
        <v>189.12186</v>
      </c>
      <c r="I822" s="47">
        <v>189.20635156999998</v>
      </c>
      <c r="J822" s="47">
        <v>139.50435528000006</v>
      </c>
      <c r="K822" s="49">
        <f t="shared" si="90"/>
        <v>0.73731327792337953</v>
      </c>
    </row>
    <row r="823" spans="2:11" ht="15" thickBot="1" x14ac:dyDescent="0.4">
      <c r="B823" s="14"/>
      <c r="C823" s="55" t="s">
        <v>113</v>
      </c>
      <c r="D823" s="274">
        <v>0</v>
      </c>
      <c r="E823" s="275">
        <v>0</v>
      </c>
      <c r="F823" s="275">
        <v>0</v>
      </c>
      <c r="G823" s="48">
        <v>0</v>
      </c>
      <c r="H823" s="46">
        <v>0</v>
      </c>
      <c r="I823" s="15">
        <v>0</v>
      </c>
      <c r="J823" s="15">
        <v>0</v>
      </c>
      <c r="K823" s="48">
        <v>0</v>
      </c>
    </row>
    <row r="824" spans="2:11" x14ac:dyDescent="0.35">
      <c r="B824" s="194" t="s">
        <v>15</v>
      </c>
      <c r="C824" s="228" t="s">
        <v>37</v>
      </c>
      <c r="D824" s="264">
        <f>D827+D830</f>
        <v>13.286959999999999</v>
      </c>
      <c r="E824" s="265">
        <f t="shared" ref="E824:F826" si="94">E827+E830</f>
        <v>12.20294822</v>
      </c>
      <c r="F824" s="266">
        <f t="shared" si="94"/>
        <v>10.04886977</v>
      </c>
      <c r="G824" s="230">
        <f>F824/E824</f>
        <v>0.82347885026099044</v>
      </c>
      <c r="H824" s="214">
        <f t="shared" ref="H824:J826" si="95">H827+H830</f>
        <v>13.286960000000001</v>
      </c>
      <c r="I824" s="222">
        <f t="shared" si="95"/>
        <v>12.555314659999999</v>
      </c>
      <c r="J824" s="229">
        <f t="shared" si="95"/>
        <v>10.37596211</v>
      </c>
      <c r="K824" s="230">
        <f>J824/I824</f>
        <v>0.82641991785811608</v>
      </c>
    </row>
    <row r="825" spans="2:11" x14ac:dyDescent="0.35">
      <c r="B825" s="231"/>
      <c r="C825" s="232" t="s">
        <v>111</v>
      </c>
      <c r="D825" s="267">
        <f>D828+D831</f>
        <v>13.286959999999999</v>
      </c>
      <c r="E825" s="268">
        <f t="shared" si="94"/>
        <v>12.20294822</v>
      </c>
      <c r="F825" s="269">
        <f t="shared" si="94"/>
        <v>10.04886977</v>
      </c>
      <c r="G825" s="235">
        <f>F825/E825</f>
        <v>0.82347885026099044</v>
      </c>
      <c r="H825" s="233">
        <f t="shared" si="95"/>
        <v>13.286960000000001</v>
      </c>
      <c r="I825" s="234">
        <f t="shared" si="95"/>
        <v>12.555314659999999</v>
      </c>
      <c r="J825" s="232">
        <f t="shared" si="95"/>
        <v>10.37596211</v>
      </c>
      <c r="K825" s="235">
        <f>J825/I825</f>
        <v>0.82641991785811608</v>
      </c>
    </row>
    <row r="826" spans="2:11" x14ac:dyDescent="0.35">
      <c r="B826" s="231"/>
      <c r="C826" s="232" t="s">
        <v>113</v>
      </c>
      <c r="D826" s="267">
        <f>D829+D832</f>
        <v>0</v>
      </c>
      <c r="E826" s="268">
        <f t="shared" si="94"/>
        <v>0</v>
      </c>
      <c r="F826" s="269">
        <f t="shared" si="94"/>
        <v>0</v>
      </c>
      <c r="G826" s="219">
        <v>0</v>
      </c>
      <c r="H826" s="233">
        <f t="shared" si="95"/>
        <v>0</v>
      </c>
      <c r="I826" s="234">
        <f t="shared" si="95"/>
        <v>0</v>
      </c>
      <c r="J826" s="232">
        <f t="shared" si="95"/>
        <v>0</v>
      </c>
      <c r="K826" s="219">
        <v>0</v>
      </c>
    </row>
    <row r="827" spans="2:11" x14ac:dyDescent="0.35">
      <c r="B827" s="236"/>
      <c r="C827" s="237" t="s">
        <v>137</v>
      </c>
      <c r="D827" s="270">
        <f>SUM(D828:D829)</f>
        <v>7.5699399999999999</v>
      </c>
      <c r="E827" s="271">
        <f>SUM(E828:E829)</f>
        <v>6.4694880000000001</v>
      </c>
      <c r="F827" s="271">
        <f>SUM(F828:F829)</f>
        <v>4.8999750899999999</v>
      </c>
      <c r="G827" s="53">
        <f>F827/E827</f>
        <v>0.75739766268984499</v>
      </c>
      <c r="H827" s="238">
        <v>7.5699399999999999</v>
      </c>
      <c r="I827" s="239">
        <v>6.8358360599999992</v>
      </c>
      <c r="J827" s="239">
        <v>5.1031746000000009</v>
      </c>
      <c r="K827" s="53">
        <f>J827/I827</f>
        <v>0.74653261944962468</v>
      </c>
    </row>
    <row r="828" spans="2:11" x14ac:dyDescent="0.35">
      <c r="B828" s="240"/>
      <c r="C828" s="241" t="s">
        <v>111</v>
      </c>
      <c r="D828" s="272">
        <v>7.5699399999999999</v>
      </c>
      <c r="E828" s="273">
        <v>6.4694880000000001</v>
      </c>
      <c r="F828" s="273">
        <v>4.8999750899999999</v>
      </c>
      <c r="G828" s="49">
        <f>F828/E828</f>
        <v>0.75739766268984499</v>
      </c>
      <c r="H828" s="44">
        <v>7.5699399999999999</v>
      </c>
      <c r="I828" s="47">
        <v>6.8358360599999992</v>
      </c>
      <c r="J828" s="47">
        <v>5.1031746000000009</v>
      </c>
      <c r="K828" s="49">
        <f>J828/I828</f>
        <v>0.74653261944962468</v>
      </c>
    </row>
    <row r="829" spans="2:11" x14ac:dyDescent="0.35">
      <c r="B829" s="240"/>
      <c r="C829" s="54" t="s">
        <v>113</v>
      </c>
      <c r="D829" s="272">
        <v>0</v>
      </c>
      <c r="E829" s="273">
        <v>0</v>
      </c>
      <c r="F829" s="273">
        <v>0</v>
      </c>
      <c r="G829" s="48">
        <v>0</v>
      </c>
      <c r="H829" s="44">
        <v>0</v>
      </c>
      <c r="I829" s="47">
        <v>0</v>
      </c>
      <c r="J829" s="47">
        <v>0</v>
      </c>
      <c r="K829" s="48">
        <v>0</v>
      </c>
    </row>
    <row r="830" spans="2:11" x14ac:dyDescent="0.35">
      <c r="B830" s="90"/>
      <c r="C830" s="237" t="s">
        <v>225</v>
      </c>
      <c r="D830" s="270">
        <f>SUM(D831:D832)</f>
        <v>5.7170199999999989</v>
      </c>
      <c r="E830" s="271">
        <f>SUM(E831:E832)</f>
        <v>5.7334602199999987</v>
      </c>
      <c r="F830" s="271">
        <f>SUM(F831:F832)</f>
        <v>5.1488946800000006</v>
      </c>
      <c r="G830" s="53">
        <f>F830/E830</f>
        <v>0.89804315063338869</v>
      </c>
      <c r="H830" s="238">
        <v>5.7170199999999998</v>
      </c>
      <c r="I830" s="239">
        <v>5.7194785999999995</v>
      </c>
      <c r="J830" s="239">
        <v>5.2727875099999997</v>
      </c>
      <c r="K830" s="53">
        <f>J830/I830</f>
        <v>0.92190003298552425</v>
      </c>
    </row>
    <row r="831" spans="2:11" x14ac:dyDescent="0.35">
      <c r="B831" s="240"/>
      <c r="C831" s="241" t="s">
        <v>111</v>
      </c>
      <c r="D831" s="272">
        <v>5.7170199999999989</v>
      </c>
      <c r="E831" s="273">
        <v>5.7334602199999987</v>
      </c>
      <c r="F831" s="273">
        <v>5.1488946800000006</v>
      </c>
      <c r="G831" s="49">
        <f>F831/E831</f>
        <v>0.89804315063338869</v>
      </c>
      <c r="H831" s="44">
        <v>5.7170199999999998</v>
      </c>
      <c r="I831" s="47">
        <v>5.7194785999999995</v>
      </c>
      <c r="J831" s="47">
        <v>5.2727875099999997</v>
      </c>
      <c r="K831" s="49">
        <f>J831/I831</f>
        <v>0.92190003298552425</v>
      </c>
    </row>
    <row r="832" spans="2:11" ht="15" thickBot="1" x14ac:dyDescent="0.4">
      <c r="B832" s="14"/>
      <c r="C832" s="55" t="s">
        <v>113</v>
      </c>
      <c r="D832" s="274">
        <v>0</v>
      </c>
      <c r="E832" s="275">
        <v>0</v>
      </c>
      <c r="F832" s="275">
        <v>0</v>
      </c>
      <c r="G832" s="48">
        <v>0</v>
      </c>
      <c r="H832" s="46">
        <v>0</v>
      </c>
      <c r="I832" s="15">
        <v>0</v>
      </c>
      <c r="J832" s="15">
        <v>0</v>
      </c>
      <c r="K832" s="48">
        <v>0</v>
      </c>
    </row>
    <row r="833" spans="2:11" x14ac:dyDescent="0.35">
      <c r="B833" s="194" t="s">
        <v>30</v>
      </c>
      <c r="C833" s="228" t="s">
        <v>41</v>
      </c>
      <c r="D833" s="264">
        <f>D836+D839</f>
        <v>1.1161799999999999</v>
      </c>
      <c r="E833" s="265">
        <f t="shared" ref="E833:F835" si="96">E836+E839</f>
        <v>5.0000000000000001E-3</v>
      </c>
      <c r="F833" s="266">
        <f t="shared" si="96"/>
        <v>1.25E-3</v>
      </c>
      <c r="G833" s="230">
        <f>F833/E833</f>
        <v>0.25</v>
      </c>
      <c r="H833" s="214">
        <f t="shared" ref="H833:J835" si="97">H836+H839</f>
        <v>1.1161799999999999</v>
      </c>
      <c r="I833" s="222">
        <f t="shared" si="97"/>
        <v>5.0000000000000001E-3</v>
      </c>
      <c r="J833" s="229">
        <f t="shared" si="97"/>
        <v>1.25E-3</v>
      </c>
      <c r="K833" s="230">
        <f>J833/I833</f>
        <v>0.25</v>
      </c>
    </row>
    <row r="834" spans="2:11" x14ac:dyDescent="0.35">
      <c r="B834" s="231"/>
      <c r="C834" s="232" t="s">
        <v>111</v>
      </c>
      <c r="D834" s="267">
        <f>D837+D840</f>
        <v>0</v>
      </c>
      <c r="E834" s="268">
        <f t="shared" si="96"/>
        <v>0</v>
      </c>
      <c r="F834" s="269">
        <f t="shared" si="96"/>
        <v>0</v>
      </c>
      <c r="G834" s="292">
        <v>0</v>
      </c>
      <c r="H834" s="233">
        <f t="shared" si="97"/>
        <v>0</v>
      </c>
      <c r="I834" s="234">
        <f t="shared" si="97"/>
        <v>0</v>
      </c>
      <c r="J834" s="232">
        <f t="shared" si="97"/>
        <v>0</v>
      </c>
      <c r="K834" s="292">
        <v>0</v>
      </c>
    </row>
    <row r="835" spans="2:11" x14ac:dyDescent="0.35">
      <c r="B835" s="231"/>
      <c r="C835" s="232" t="s">
        <v>113</v>
      </c>
      <c r="D835" s="267">
        <f>D838+D841</f>
        <v>1.1161799999999999</v>
      </c>
      <c r="E835" s="268">
        <f t="shared" si="96"/>
        <v>5.0000000000000001E-3</v>
      </c>
      <c r="F835" s="269">
        <f t="shared" si="96"/>
        <v>1.25E-3</v>
      </c>
      <c r="G835" s="235">
        <f>F835/E835</f>
        <v>0.25</v>
      </c>
      <c r="H835" s="233">
        <f t="shared" si="97"/>
        <v>1.1161799999999999</v>
      </c>
      <c r="I835" s="234">
        <f t="shared" si="97"/>
        <v>5.0000000000000001E-3</v>
      </c>
      <c r="J835" s="232">
        <f t="shared" si="97"/>
        <v>1.25E-3</v>
      </c>
      <c r="K835" s="235">
        <f>J835/I835</f>
        <v>0.25</v>
      </c>
    </row>
    <row r="836" spans="2:11" x14ac:dyDescent="0.35">
      <c r="B836" s="236"/>
      <c r="C836" s="237" t="s">
        <v>137</v>
      </c>
      <c r="D836" s="270">
        <f>SUM(D837:D838)</f>
        <v>5.0000000000000001E-3</v>
      </c>
      <c r="E836" s="271">
        <f>SUM(E837:E838)</f>
        <v>5.0000000000000001E-3</v>
      </c>
      <c r="F836" s="271">
        <f>SUM(F837:F838)</f>
        <v>1.25E-3</v>
      </c>
      <c r="G836" s="53">
        <f>F836/E836</f>
        <v>0.25</v>
      </c>
      <c r="H836" s="238">
        <v>5.0000000000000001E-3</v>
      </c>
      <c r="I836" s="309">
        <v>5.0000000000000001E-3</v>
      </c>
      <c r="J836" s="309">
        <v>1.25E-3</v>
      </c>
      <c r="K836" s="53">
        <f>J836/I836</f>
        <v>0.25</v>
      </c>
    </row>
    <row r="837" spans="2:11" x14ac:dyDescent="0.35">
      <c r="B837" s="240"/>
      <c r="C837" s="241" t="s">
        <v>111</v>
      </c>
      <c r="D837" s="272">
        <v>0</v>
      </c>
      <c r="E837" s="273">
        <v>0</v>
      </c>
      <c r="F837" s="273">
        <v>0</v>
      </c>
      <c r="G837" s="48">
        <v>0</v>
      </c>
      <c r="H837" s="44">
        <v>0</v>
      </c>
      <c r="I837" s="304">
        <v>0</v>
      </c>
      <c r="J837" s="304">
        <v>0</v>
      </c>
      <c r="K837" s="48">
        <v>0</v>
      </c>
    </row>
    <row r="838" spans="2:11" x14ac:dyDescent="0.35">
      <c r="B838" s="240"/>
      <c r="C838" s="54" t="s">
        <v>113</v>
      </c>
      <c r="D838" s="272">
        <v>5.0000000000000001E-3</v>
      </c>
      <c r="E838" s="273">
        <v>5.0000000000000001E-3</v>
      </c>
      <c r="F838" s="273">
        <v>1.25E-3</v>
      </c>
      <c r="G838" s="49">
        <f>F838/E838</f>
        <v>0.25</v>
      </c>
      <c r="H838" s="44">
        <v>5.0000000000000001E-3</v>
      </c>
      <c r="I838" s="304">
        <v>5.0000000000000001E-3</v>
      </c>
      <c r="J838" s="304">
        <v>1.25E-3</v>
      </c>
      <c r="K838" s="49">
        <f>J838/I838</f>
        <v>0.25</v>
      </c>
    </row>
    <row r="839" spans="2:11" x14ac:dyDescent="0.35">
      <c r="B839" s="90"/>
      <c r="C839" s="237" t="s">
        <v>225</v>
      </c>
      <c r="D839" s="270">
        <f>SUM(D840:D841)</f>
        <v>1.1111800000000001</v>
      </c>
      <c r="E839" s="271">
        <f>SUM(E840:E841)</f>
        <v>0</v>
      </c>
      <c r="F839" s="271">
        <f>SUM(F840:F841)</f>
        <v>0</v>
      </c>
      <c r="G839" s="312">
        <v>0</v>
      </c>
      <c r="H839" s="238">
        <v>1.1111800000000001</v>
      </c>
      <c r="I839" s="309">
        <v>0</v>
      </c>
      <c r="J839" s="309">
        <v>0</v>
      </c>
      <c r="K839" s="312">
        <v>0</v>
      </c>
    </row>
    <row r="840" spans="2:11" x14ac:dyDescent="0.35">
      <c r="B840" s="240"/>
      <c r="C840" s="241" t="s">
        <v>111</v>
      </c>
      <c r="D840" s="272">
        <v>0</v>
      </c>
      <c r="E840" s="273">
        <v>0</v>
      </c>
      <c r="F840" s="273">
        <v>0</v>
      </c>
      <c r="G840" s="311">
        <v>0</v>
      </c>
      <c r="H840" s="44">
        <v>0</v>
      </c>
      <c r="I840" s="304">
        <v>0</v>
      </c>
      <c r="J840" s="304">
        <v>0</v>
      </c>
      <c r="K840" s="311">
        <v>0</v>
      </c>
    </row>
    <row r="841" spans="2:11" ht="15" thickBot="1" x14ac:dyDescent="0.4">
      <c r="B841" s="14"/>
      <c r="C841" s="55" t="s">
        <v>113</v>
      </c>
      <c r="D841" s="274">
        <v>1.1111800000000001</v>
      </c>
      <c r="E841" s="275">
        <v>0</v>
      </c>
      <c r="F841" s="275">
        <v>0</v>
      </c>
      <c r="G841" s="48">
        <v>0</v>
      </c>
      <c r="H841" s="295">
        <v>1.1111800000000001</v>
      </c>
      <c r="I841" s="15">
        <v>0</v>
      </c>
      <c r="J841" s="15">
        <v>0</v>
      </c>
      <c r="K841" s="48">
        <v>0</v>
      </c>
    </row>
    <row r="842" spans="2:11" x14ac:dyDescent="0.35">
      <c r="B842" s="194" t="s">
        <v>73</v>
      </c>
      <c r="C842" s="228" t="s">
        <v>1</v>
      </c>
      <c r="D842" s="264">
        <f>D845+D848</f>
        <v>2.8219500000000002</v>
      </c>
      <c r="E842" s="265">
        <f t="shared" ref="E842:F844" si="98">E845+E848</f>
        <v>2.6069049099999999</v>
      </c>
      <c r="F842" s="266">
        <f t="shared" si="98"/>
        <v>2.0616941400000002</v>
      </c>
      <c r="G842" s="230">
        <f t="shared" ref="G842:G849" si="99">F842/E842</f>
        <v>0.79085897306472919</v>
      </c>
      <c r="H842" s="214">
        <f t="shared" ref="H842:J844" si="100">H845+H848</f>
        <v>2.8219500000000002</v>
      </c>
      <c r="I842" s="222">
        <f t="shared" si="100"/>
        <v>3.0869499999999999</v>
      </c>
      <c r="J842" s="229">
        <f t="shared" si="100"/>
        <v>2.8212784299999996</v>
      </c>
      <c r="K842" s="230">
        <f t="shared" ref="K842:K849" si="101">J842/I842</f>
        <v>0.91393719690957087</v>
      </c>
    </row>
    <row r="843" spans="2:11" x14ac:dyDescent="0.35">
      <c r="B843" s="231"/>
      <c r="C843" s="232" t="s">
        <v>111</v>
      </c>
      <c r="D843" s="267">
        <f>D846+D849</f>
        <v>1.94</v>
      </c>
      <c r="E843" s="268">
        <f t="shared" si="98"/>
        <v>1.93995491</v>
      </c>
      <c r="F843" s="269">
        <f t="shared" si="98"/>
        <v>1.40019414</v>
      </c>
      <c r="G843" s="235">
        <f>F843/E843</f>
        <v>0.72176633218758679</v>
      </c>
      <c r="H843" s="233">
        <f t="shared" si="100"/>
        <v>1.94</v>
      </c>
      <c r="I843" s="234">
        <f t="shared" si="100"/>
        <v>1.94</v>
      </c>
      <c r="J843" s="232">
        <f t="shared" si="100"/>
        <v>1.6797784299999998</v>
      </c>
      <c r="K843" s="235">
        <f>J843/I843</f>
        <v>0.86586517010309272</v>
      </c>
    </row>
    <row r="844" spans="2:11" x14ac:dyDescent="0.35">
      <c r="B844" s="231"/>
      <c r="C844" s="232" t="s">
        <v>113</v>
      </c>
      <c r="D844" s="267">
        <f>D847+D850</f>
        <v>0.88195000000000001</v>
      </c>
      <c r="E844" s="268">
        <f t="shared" si="98"/>
        <v>0.66695000000000004</v>
      </c>
      <c r="F844" s="269">
        <f t="shared" si="98"/>
        <v>0.66149999999999998</v>
      </c>
      <c r="G844" s="235">
        <f>F844/E844</f>
        <v>0.99182847289901777</v>
      </c>
      <c r="H844" s="233">
        <f t="shared" si="100"/>
        <v>0.88195000000000001</v>
      </c>
      <c r="I844" s="234">
        <f t="shared" si="100"/>
        <v>1.1469499999999999</v>
      </c>
      <c r="J844" s="232">
        <f t="shared" si="100"/>
        <v>1.1415</v>
      </c>
      <c r="K844" s="235">
        <f>J844/I844</f>
        <v>0.99524826714329317</v>
      </c>
    </row>
    <row r="845" spans="2:11" x14ac:dyDescent="0.35">
      <c r="B845" s="236"/>
      <c r="C845" s="237" t="s">
        <v>137</v>
      </c>
      <c r="D845" s="270">
        <f>SUM(D846:D847)</f>
        <v>1.86195</v>
      </c>
      <c r="E845" s="271">
        <f>SUM(E846:E847)</f>
        <v>1.6469049099999999</v>
      </c>
      <c r="F845" s="271">
        <f>SUM(F846:F847)</f>
        <v>1.64145491</v>
      </c>
      <c r="G845" s="53">
        <f t="shared" si="99"/>
        <v>0.99669076218857111</v>
      </c>
      <c r="H845" s="238">
        <f>SUM(H846:H847)</f>
        <v>1.86195</v>
      </c>
      <c r="I845" s="239">
        <f>SUM(I846:I847)</f>
        <v>2.1269499999999999</v>
      </c>
      <c r="J845" s="239">
        <f>SUM(J846:J847)</f>
        <v>2.1214945099999998</v>
      </c>
      <c r="K845" s="53">
        <f t="shared" si="101"/>
        <v>0.99743506429394202</v>
      </c>
    </row>
    <row r="846" spans="2:11" x14ac:dyDescent="0.35">
      <c r="B846" s="240"/>
      <c r="C846" s="241" t="s">
        <v>111</v>
      </c>
      <c r="D846" s="272">
        <v>0.98</v>
      </c>
      <c r="E846" s="273">
        <v>0.97995491000000001</v>
      </c>
      <c r="F846" s="273">
        <v>0.97995491000000001</v>
      </c>
      <c r="G846" s="49">
        <f t="shared" si="99"/>
        <v>1</v>
      </c>
      <c r="H846" s="44">
        <v>0.98</v>
      </c>
      <c r="I846" s="47">
        <v>0.98</v>
      </c>
      <c r="J846" s="47">
        <v>0.97999451000000004</v>
      </c>
      <c r="K846" s="49">
        <f t="shared" si="101"/>
        <v>0.99999439795918377</v>
      </c>
    </row>
    <row r="847" spans="2:11" x14ac:dyDescent="0.35">
      <c r="B847" s="240"/>
      <c r="C847" s="54" t="s">
        <v>113</v>
      </c>
      <c r="D847" s="272">
        <v>0.88195000000000001</v>
      </c>
      <c r="E847" s="273">
        <v>0.66695000000000004</v>
      </c>
      <c r="F847" s="273">
        <v>0.66149999999999998</v>
      </c>
      <c r="G847" s="49">
        <f t="shared" si="99"/>
        <v>0.99182847289901777</v>
      </c>
      <c r="H847" s="44">
        <v>0.88195000000000001</v>
      </c>
      <c r="I847" s="47">
        <v>1.1469499999999999</v>
      </c>
      <c r="J847" s="47">
        <v>1.1415</v>
      </c>
      <c r="K847" s="49">
        <f t="shared" si="101"/>
        <v>0.99524826714329317</v>
      </c>
    </row>
    <row r="848" spans="2:11" x14ac:dyDescent="0.35">
      <c r="B848" s="90"/>
      <c r="C848" s="237" t="s">
        <v>225</v>
      </c>
      <c r="D848" s="270">
        <f>SUM(D849:D850)</f>
        <v>0.96</v>
      </c>
      <c r="E848" s="271">
        <f>SUM(E849:E850)</f>
        <v>0.96</v>
      </c>
      <c r="F848" s="271">
        <f>SUM(F849:F850)</f>
        <v>0.42023922999999996</v>
      </c>
      <c r="G848" s="53">
        <f t="shared" si="99"/>
        <v>0.43774919791666667</v>
      </c>
      <c r="H848" s="238">
        <v>0.96</v>
      </c>
      <c r="I848" s="239">
        <v>0.96</v>
      </c>
      <c r="J848" s="239">
        <v>0.69978391999999989</v>
      </c>
      <c r="K848" s="53">
        <f t="shared" si="101"/>
        <v>0.72894158333333325</v>
      </c>
    </row>
    <row r="849" spans="2:11" x14ac:dyDescent="0.35">
      <c r="B849" s="240"/>
      <c r="C849" s="241" t="s">
        <v>111</v>
      </c>
      <c r="D849" s="272">
        <v>0.96</v>
      </c>
      <c r="E849" s="273">
        <v>0.96</v>
      </c>
      <c r="F849" s="273">
        <v>0.42023922999999996</v>
      </c>
      <c r="G849" s="49">
        <f t="shared" si="99"/>
        <v>0.43774919791666667</v>
      </c>
      <c r="H849" s="44">
        <v>0.96</v>
      </c>
      <c r="I849" s="47">
        <v>0.96</v>
      </c>
      <c r="J849" s="47">
        <v>0.69978391999999989</v>
      </c>
      <c r="K849" s="49">
        <f t="shared" si="101"/>
        <v>0.72894158333333325</v>
      </c>
    </row>
    <row r="850" spans="2:11" ht="15" thickBot="1" x14ac:dyDescent="0.4">
      <c r="B850" s="14"/>
      <c r="C850" s="55" t="s">
        <v>113</v>
      </c>
      <c r="D850" s="274">
        <v>0</v>
      </c>
      <c r="E850" s="275">
        <v>0</v>
      </c>
      <c r="F850" s="275">
        <v>0</v>
      </c>
      <c r="G850" s="48">
        <v>0</v>
      </c>
      <c r="H850" s="46">
        <v>0</v>
      </c>
      <c r="I850" s="15">
        <v>0</v>
      </c>
      <c r="J850" s="15">
        <v>0</v>
      </c>
      <c r="K850" s="48">
        <v>0</v>
      </c>
    </row>
    <row r="851" spans="2:11" x14ac:dyDescent="0.35">
      <c r="B851" s="194" t="s">
        <v>74</v>
      </c>
      <c r="C851" s="228" t="s">
        <v>42</v>
      </c>
      <c r="D851" s="264">
        <f t="shared" ref="D851:F853" si="102">D854+D857</f>
        <v>5.7032499999999997</v>
      </c>
      <c r="E851" s="265">
        <f t="shared" si="102"/>
        <v>20.746841590000002</v>
      </c>
      <c r="F851" s="266">
        <f t="shared" si="102"/>
        <v>5.08193144</v>
      </c>
      <c r="G851" s="230">
        <v>0.6217910227847252</v>
      </c>
      <c r="H851" s="214">
        <f t="shared" ref="H851:J853" si="103">H854+H857</f>
        <v>5.7032500000000006</v>
      </c>
      <c r="I851" s="222">
        <f t="shared" si="103"/>
        <v>9.7867320000000007</v>
      </c>
      <c r="J851" s="229">
        <f t="shared" si="103"/>
        <v>6.0853020999999998</v>
      </c>
      <c r="K851" s="230">
        <v>0.6217910227847252</v>
      </c>
    </row>
    <row r="852" spans="2:11" x14ac:dyDescent="0.35">
      <c r="B852" s="231"/>
      <c r="C852" s="232" t="s">
        <v>111</v>
      </c>
      <c r="D852" s="267">
        <f t="shared" si="102"/>
        <v>0.27803</v>
      </c>
      <c r="E852" s="268">
        <f t="shared" si="102"/>
        <v>0</v>
      </c>
      <c r="F852" s="269">
        <f t="shared" si="102"/>
        <v>0</v>
      </c>
      <c r="G852" s="235">
        <v>0</v>
      </c>
      <c r="H852" s="233">
        <f t="shared" si="103"/>
        <v>0.27803</v>
      </c>
      <c r="I852" s="234">
        <f t="shared" si="103"/>
        <v>0</v>
      </c>
      <c r="J852" s="232">
        <f t="shared" si="103"/>
        <v>0</v>
      </c>
      <c r="K852" s="235">
        <v>0</v>
      </c>
    </row>
    <row r="853" spans="2:11" x14ac:dyDescent="0.35">
      <c r="B853" s="231"/>
      <c r="C853" s="232" t="s">
        <v>113</v>
      </c>
      <c r="D853" s="267">
        <f t="shared" si="102"/>
        <v>5.4252199999999995</v>
      </c>
      <c r="E853" s="268">
        <f t="shared" si="102"/>
        <v>20.746841590000002</v>
      </c>
      <c r="F853" s="269">
        <f t="shared" si="102"/>
        <v>5.08193144</v>
      </c>
      <c r="G853" s="235">
        <f>F853/E853</f>
        <v>0.24494964295912375</v>
      </c>
      <c r="H853" s="233">
        <f t="shared" si="103"/>
        <v>5.4252200000000004</v>
      </c>
      <c r="I853" s="234">
        <f t="shared" si="103"/>
        <v>9.7867320000000007</v>
      </c>
      <c r="J853" s="232">
        <f t="shared" si="103"/>
        <v>6.0853020999999998</v>
      </c>
      <c r="K853" s="235">
        <f>J853/I853</f>
        <v>0.6217910227847252</v>
      </c>
    </row>
    <row r="854" spans="2:11" x14ac:dyDescent="0.35">
      <c r="B854" s="236"/>
      <c r="C854" s="237" t="s">
        <v>137</v>
      </c>
      <c r="D854" s="270">
        <f>SUM(D855:D856)</f>
        <v>5.7032499999999997</v>
      </c>
      <c r="E854" s="271">
        <f>SUM(E855:E856)</f>
        <v>20.746841590000002</v>
      </c>
      <c r="F854" s="271">
        <f>SUM(F855:F856)</f>
        <v>5.08193144</v>
      </c>
      <c r="G854" s="53">
        <f>F854/E854</f>
        <v>0.24494964295912375</v>
      </c>
      <c r="H854" s="238">
        <f>SUM(H855:H856)</f>
        <v>5.7032500000000006</v>
      </c>
      <c r="I854" s="239">
        <f>SUM(I855:I856)</f>
        <v>9.7867320000000007</v>
      </c>
      <c r="J854" s="239">
        <f>SUM(J855:J856)</f>
        <v>6.0853020999999998</v>
      </c>
      <c r="K854" s="53">
        <f>J854/I854</f>
        <v>0.6217910227847252</v>
      </c>
    </row>
    <row r="855" spans="2:11" x14ac:dyDescent="0.35">
      <c r="B855" s="240"/>
      <c r="C855" s="241" t="s">
        <v>111</v>
      </c>
      <c r="D855" s="272">
        <v>0.27803</v>
      </c>
      <c r="E855" s="273">
        <v>0</v>
      </c>
      <c r="F855" s="273">
        <v>0</v>
      </c>
      <c r="G855" s="311">
        <v>0</v>
      </c>
      <c r="H855" s="44">
        <v>0.27803</v>
      </c>
      <c r="I855" s="47">
        <v>0</v>
      </c>
      <c r="J855" s="47">
        <v>0</v>
      </c>
      <c r="K855" s="311">
        <v>0</v>
      </c>
    </row>
    <row r="856" spans="2:11" x14ac:dyDescent="0.35">
      <c r="B856" s="240"/>
      <c r="C856" s="54" t="s">
        <v>113</v>
      </c>
      <c r="D856" s="272">
        <v>5.4252199999999995</v>
      </c>
      <c r="E856" s="273">
        <v>20.746841590000002</v>
      </c>
      <c r="F856" s="273">
        <v>5.08193144</v>
      </c>
      <c r="G856" s="49">
        <f>F856/E856</f>
        <v>0.24494964295912375</v>
      </c>
      <c r="H856" s="44">
        <v>5.4252200000000004</v>
      </c>
      <c r="I856" s="47">
        <v>9.7867320000000007</v>
      </c>
      <c r="J856" s="47">
        <v>6.0853020999999998</v>
      </c>
      <c r="K856" s="49">
        <f>J856/I856</f>
        <v>0.6217910227847252</v>
      </c>
    </row>
    <row r="857" spans="2:11" x14ac:dyDescent="0.35">
      <c r="B857" s="90"/>
      <c r="C857" s="237" t="s">
        <v>225</v>
      </c>
      <c r="D857" s="270">
        <v>0</v>
      </c>
      <c r="E857" s="271">
        <v>0</v>
      </c>
      <c r="F857" s="271">
        <v>0</v>
      </c>
      <c r="G857" s="312">
        <v>0</v>
      </c>
      <c r="H857" s="238">
        <v>0</v>
      </c>
      <c r="I857" s="239">
        <v>0</v>
      </c>
      <c r="J857" s="239">
        <v>0</v>
      </c>
      <c r="K857" s="312">
        <v>0</v>
      </c>
    </row>
    <row r="858" spans="2:11" x14ac:dyDescent="0.35">
      <c r="B858" s="240"/>
      <c r="C858" s="241" t="s">
        <v>111</v>
      </c>
      <c r="D858" s="272">
        <v>0</v>
      </c>
      <c r="E858" s="273">
        <v>0</v>
      </c>
      <c r="F858" s="273">
        <v>0</v>
      </c>
      <c r="G858" s="48">
        <v>0</v>
      </c>
      <c r="H858" s="44">
        <v>0</v>
      </c>
      <c r="I858" s="47">
        <v>0</v>
      </c>
      <c r="J858" s="47">
        <v>0</v>
      </c>
      <c r="K858" s="48">
        <v>0</v>
      </c>
    </row>
    <row r="859" spans="2:11" ht="15" thickBot="1" x14ac:dyDescent="0.4">
      <c r="B859" s="14"/>
      <c r="C859" s="55" t="s">
        <v>113</v>
      </c>
      <c r="D859" s="274">
        <v>0</v>
      </c>
      <c r="E859" s="275">
        <v>0</v>
      </c>
      <c r="F859" s="275">
        <v>0</v>
      </c>
      <c r="G859" s="48">
        <v>0</v>
      </c>
      <c r="H859" s="46">
        <v>0</v>
      </c>
      <c r="I859" s="15">
        <v>0</v>
      </c>
      <c r="J859" s="15">
        <v>0</v>
      </c>
      <c r="K859" s="48">
        <v>0</v>
      </c>
    </row>
    <row r="860" spans="2:11" x14ac:dyDescent="0.35">
      <c r="B860" s="194" t="s">
        <v>31</v>
      </c>
      <c r="C860" s="228" t="s">
        <v>43</v>
      </c>
      <c r="D860" s="264">
        <f>D863+D866</f>
        <v>1.1599999999999999</v>
      </c>
      <c r="E860" s="265">
        <f t="shared" ref="E860:F862" si="104">E863+E866</f>
        <v>1.1599999999999999</v>
      </c>
      <c r="F860" s="266">
        <f t="shared" si="104"/>
        <v>0</v>
      </c>
      <c r="G860" s="230">
        <f>F860/E860</f>
        <v>0</v>
      </c>
      <c r="H860" s="214">
        <f t="shared" ref="H860:J862" si="105">H863+H866</f>
        <v>1.7292400000000001</v>
      </c>
      <c r="I860" s="222">
        <f t="shared" si="105"/>
        <v>1.7292400000000001</v>
      </c>
      <c r="J860" s="229">
        <f t="shared" si="105"/>
        <v>1.1411321299999999</v>
      </c>
      <c r="K860" s="230">
        <f>J860/I860</f>
        <v>0.65990384793319601</v>
      </c>
    </row>
    <row r="861" spans="2:11" x14ac:dyDescent="0.35">
      <c r="B861" s="231"/>
      <c r="C861" s="232" t="s">
        <v>111</v>
      </c>
      <c r="D861" s="267">
        <f>D864+D867</f>
        <v>0</v>
      </c>
      <c r="E861" s="268">
        <f t="shared" si="104"/>
        <v>0</v>
      </c>
      <c r="F861" s="269">
        <f t="shared" si="104"/>
        <v>0</v>
      </c>
      <c r="G861" s="292">
        <v>0</v>
      </c>
      <c r="H861" s="233">
        <f t="shared" si="105"/>
        <v>0</v>
      </c>
      <c r="I861" s="234">
        <f t="shared" si="105"/>
        <v>0</v>
      </c>
      <c r="J861" s="232">
        <f t="shared" si="105"/>
        <v>0</v>
      </c>
      <c r="K861" s="292">
        <v>0</v>
      </c>
    </row>
    <row r="862" spans="2:11" x14ac:dyDescent="0.35">
      <c r="B862" s="231"/>
      <c r="C862" s="232" t="s">
        <v>113</v>
      </c>
      <c r="D862" s="267">
        <f>D865+D868</f>
        <v>1.1599999999999999</v>
      </c>
      <c r="E862" s="268">
        <f t="shared" si="104"/>
        <v>1.1599999999999999</v>
      </c>
      <c r="F862" s="269">
        <f t="shared" si="104"/>
        <v>0</v>
      </c>
      <c r="G862" s="235">
        <v>0</v>
      </c>
      <c r="H862" s="233">
        <f t="shared" si="105"/>
        <v>1.7292400000000001</v>
      </c>
      <c r="I862" s="234">
        <f t="shared" si="105"/>
        <v>1.7292400000000001</v>
      </c>
      <c r="J862" s="232">
        <f t="shared" si="105"/>
        <v>1.1411321299999999</v>
      </c>
      <c r="K862" s="235">
        <v>0</v>
      </c>
    </row>
    <row r="863" spans="2:11" x14ac:dyDescent="0.35">
      <c r="B863" s="236"/>
      <c r="C863" s="237" t="s">
        <v>137</v>
      </c>
      <c r="D863" s="270">
        <f>SUM(D864:D865)</f>
        <v>1.1599999999999999</v>
      </c>
      <c r="E863" s="271">
        <f>SUM(E864:E865)</f>
        <v>1.1599999999999999</v>
      </c>
      <c r="F863" s="271">
        <f>SUM(F864:F865)</f>
        <v>0</v>
      </c>
      <c r="G863" s="53">
        <f>F863/E863</f>
        <v>0</v>
      </c>
      <c r="H863" s="238">
        <v>1.1100000000000001</v>
      </c>
      <c r="I863" s="239">
        <v>1.1100000000000001</v>
      </c>
      <c r="J863" s="239">
        <v>1.0423321299999999</v>
      </c>
      <c r="K863" s="53">
        <f>J863/I863</f>
        <v>0.93903795495495479</v>
      </c>
    </row>
    <row r="864" spans="2:11" x14ac:dyDescent="0.35">
      <c r="B864" s="240"/>
      <c r="C864" s="241" t="s">
        <v>111</v>
      </c>
      <c r="D864" s="272">
        <v>0</v>
      </c>
      <c r="E864" s="273">
        <v>0</v>
      </c>
      <c r="F864" s="273">
        <v>0</v>
      </c>
      <c r="G864" s="48">
        <v>0</v>
      </c>
      <c r="H864" s="44">
        <v>0</v>
      </c>
      <c r="I864" s="47">
        <v>0</v>
      </c>
      <c r="J864" s="47">
        <v>0</v>
      </c>
      <c r="K864" s="48">
        <v>0</v>
      </c>
    </row>
    <row r="865" spans="2:11" x14ac:dyDescent="0.35">
      <c r="B865" s="240"/>
      <c r="C865" s="54" t="s">
        <v>113</v>
      </c>
      <c r="D865" s="272">
        <v>1.1599999999999999</v>
      </c>
      <c r="E865" s="273">
        <v>1.1599999999999999</v>
      </c>
      <c r="F865" s="273">
        <v>0</v>
      </c>
      <c r="G865" s="49">
        <f>F865/E865</f>
        <v>0</v>
      </c>
      <c r="H865" s="44">
        <v>1.1100000000000001</v>
      </c>
      <c r="I865" s="47">
        <v>1.1100000000000001</v>
      </c>
      <c r="J865" s="47">
        <v>1.0423321299999999</v>
      </c>
      <c r="K865" s="49">
        <f>J865/I865</f>
        <v>0.93903795495495479</v>
      </c>
    </row>
    <row r="866" spans="2:11" x14ac:dyDescent="0.35">
      <c r="B866" s="90"/>
      <c r="C866" s="237" t="s">
        <v>225</v>
      </c>
      <c r="D866" s="270">
        <f>SUM(D867:D868)</f>
        <v>0</v>
      </c>
      <c r="E866" s="271">
        <f>SUM(E867:E868)</f>
        <v>0</v>
      </c>
      <c r="F866" s="271">
        <f>SUM(F867:F868)</f>
        <v>0</v>
      </c>
      <c r="G866" s="312">
        <v>0</v>
      </c>
      <c r="H866" s="238">
        <v>0.61924000000000001</v>
      </c>
      <c r="I866" s="239">
        <v>0.61924000000000001</v>
      </c>
      <c r="J866" s="239">
        <v>9.8799999999999999E-2</v>
      </c>
      <c r="K866" s="312">
        <v>0</v>
      </c>
    </row>
    <row r="867" spans="2:11" x14ac:dyDescent="0.35">
      <c r="B867" s="240"/>
      <c r="C867" s="241" t="s">
        <v>111</v>
      </c>
      <c r="D867" s="272">
        <v>0</v>
      </c>
      <c r="E867" s="273">
        <v>0</v>
      </c>
      <c r="F867" s="273">
        <v>0</v>
      </c>
      <c r="G867" s="48">
        <v>0</v>
      </c>
      <c r="H867" s="44">
        <v>0</v>
      </c>
      <c r="I867" s="47">
        <v>0</v>
      </c>
      <c r="J867" s="47">
        <v>0</v>
      </c>
      <c r="K867" s="48">
        <v>0</v>
      </c>
    </row>
    <row r="868" spans="2:11" ht="15" thickBot="1" x14ac:dyDescent="0.4">
      <c r="B868" s="14"/>
      <c r="C868" s="55" t="s">
        <v>113</v>
      </c>
      <c r="D868" s="274">
        <v>0</v>
      </c>
      <c r="E868" s="275">
        <v>0</v>
      </c>
      <c r="F868" s="275">
        <v>0</v>
      </c>
      <c r="G868" s="48">
        <v>0</v>
      </c>
      <c r="H868" s="46">
        <v>0.61924000000000001</v>
      </c>
      <c r="I868" s="15">
        <v>0.61924000000000001</v>
      </c>
      <c r="J868" s="15">
        <v>9.8799999999999999E-2</v>
      </c>
      <c r="K868" s="48">
        <v>0</v>
      </c>
    </row>
    <row r="869" spans="2:11" x14ac:dyDescent="0.35">
      <c r="B869" s="194" t="s">
        <v>75</v>
      </c>
      <c r="C869" s="228" t="s">
        <v>44</v>
      </c>
      <c r="D869" s="276">
        <f>D872+D875</f>
        <v>1130.2026600000002</v>
      </c>
      <c r="E869" s="265">
        <f t="shared" ref="E869:F870" si="106">E872+E875</f>
        <v>995.90469186999997</v>
      </c>
      <c r="F869" s="266">
        <f t="shared" si="106"/>
        <v>575.40520770000001</v>
      </c>
      <c r="G869" s="230">
        <f t="shared" ref="G869:G874" si="107">F869/E869</f>
        <v>0.57777135944561886</v>
      </c>
      <c r="H869" s="214">
        <f t="shared" ref="H869:J871" si="108">H872+H875</f>
        <v>1128.0860950000001</v>
      </c>
      <c r="I869" s="222">
        <f t="shared" si="108"/>
        <v>1153.632012</v>
      </c>
      <c r="J869" s="229">
        <f t="shared" si="108"/>
        <v>512.36747130000003</v>
      </c>
      <c r="K869" s="230">
        <f t="shared" ref="K869:K874" si="109">J869/I869</f>
        <v>0.44413423515504874</v>
      </c>
    </row>
    <row r="870" spans="2:11" x14ac:dyDescent="0.35">
      <c r="B870" s="231"/>
      <c r="C870" s="232" t="s">
        <v>111</v>
      </c>
      <c r="D870" s="267">
        <v>863.78969999999993</v>
      </c>
      <c r="E870" s="268">
        <f t="shared" si="106"/>
        <v>737.39</v>
      </c>
      <c r="F870" s="269">
        <f t="shared" si="106"/>
        <v>544.70458399999995</v>
      </c>
      <c r="G870" s="235">
        <f t="shared" si="107"/>
        <v>0.73869266466862848</v>
      </c>
      <c r="H870" s="233">
        <f t="shared" si="108"/>
        <v>863.78970000000004</v>
      </c>
      <c r="I870" s="234">
        <f t="shared" si="108"/>
        <v>895.27470000000005</v>
      </c>
      <c r="J870" s="232">
        <f t="shared" si="108"/>
        <v>473.313064</v>
      </c>
      <c r="K870" s="235">
        <f t="shared" si="109"/>
        <v>0.52867914618831513</v>
      </c>
    </row>
    <row r="871" spans="2:11" x14ac:dyDescent="0.35">
      <c r="B871" s="231"/>
      <c r="C871" s="232" t="s">
        <v>113</v>
      </c>
      <c r="D871" s="267">
        <v>266.41296</v>
      </c>
      <c r="E871" s="268">
        <v>258.51469186999998</v>
      </c>
      <c r="F871" s="269">
        <v>30.700623699999998</v>
      </c>
      <c r="G871" s="235">
        <f t="shared" si="107"/>
        <v>0.11875775213363311</v>
      </c>
      <c r="H871" s="233">
        <f t="shared" si="108"/>
        <v>264.29639499999996</v>
      </c>
      <c r="I871" s="234">
        <f t="shared" si="108"/>
        <v>258.35731200000004</v>
      </c>
      <c r="J871" s="232">
        <f t="shared" si="108"/>
        <v>39.054407299999994</v>
      </c>
      <c r="K871" s="235">
        <f t="shared" si="109"/>
        <v>0.1511643196690326</v>
      </c>
    </row>
    <row r="872" spans="2:11" x14ac:dyDescent="0.35">
      <c r="B872" s="236"/>
      <c r="C872" s="237" t="s">
        <v>137</v>
      </c>
      <c r="D872" s="277">
        <f>SUM(D873:D874)</f>
        <v>1121.24278</v>
      </c>
      <c r="E872" s="271">
        <f>SUM(E873:E874)</f>
        <v>987.84727999999996</v>
      </c>
      <c r="F872" s="271">
        <f>SUM(F873:F874)</f>
        <v>575.18841499999996</v>
      </c>
      <c r="G872" s="53">
        <f t="shared" si="107"/>
        <v>0.5822645125874113</v>
      </c>
      <c r="H872" s="238">
        <f>SUM(H873:H874)</f>
        <v>1119.6787650000001</v>
      </c>
      <c r="I872" s="239">
        <f>SUM(I873:I874)</f>
        <v>1145.1246820000001</v>
      </c>
      <c r="J872" s="239">
        <f>SUM(J873:J874)</f>
        <v>505.63416000000001</v>
      </c>
      <c r="K872" s="53">
        <f t="shared" si="109"/>
        <v>0.44155380453147891</v>
      </c>
    </row>
    <row r="873" spans="2:11" x14ac:dyDescent="0.35">
      <c r="B873" s="240"/>
      <c r="C873" s="241" t="s">
        <v>111</v>
      </c>
      <c r="D873" s="272">
        <v>863.78969999999993</v>
      </c>
      <c r="E873" s="273">
        <v>737.39</v>
      </c>
      <c r="F873" s="273">
        <v>544.70458399999995</v>
      </c>
      <c r="G873" s="49">
        <f t="shared" si="107"/>
        <v>0.73869266466862848</v>
      </c>
      <c r="H873" s="44">
        <v>863.78970000000004</v>
      </c>
      <c r="I873" s="47">
        <v>895.27470000000005</v>
      </c>
      <c r="J873" s="47">
        <v>473.313064</v>
      </c>
      <c r="K873" s="49">
        <f t="shared" si="109"/>
        <v>0.52867914618831513</v>
      </c>
    </row>
    <row r="874" spans="2:11" x14ac:dyDescent="0.35">
      <c r="B874" s="240"/>
      <c r="C874" s="54" t="s">
        <v>113</v>
      </c>
      <c r="D874" s="272">
        <v>257.45308</v>
      </c>
      <c r="E874" s="273">
        <v>250.45728</v>
      </c>
      <c r="F874" s="273">
        <v>30.483830999999999</v>
      </c>
      <c r="G874" s="49">
        <f t="shared" si="107"/>
        <v>0.12171269687189767</v>
      </c>
      <c r="H874" s="44">
        <v>255.88906499999999</v>
      </c>
      <c r="I874" s="47">
        <v>249.84998200000001</v>
      </c>
      <c r="J874" s="47">
        <v>32.321095999999997</v>
      </c>
      <c r="K874" s="49">
        <f t="shared" si="109"/>
        <v>0.12936201052037696</v>
      </c>
    </row>
    <row r="875" spans="2:11" x14ac:dyDescent="0.35">
      <c r="B875" s="90"/>
      <c r="C875" s="237" t="s">
        <v>225</v>
      </c>
      <c r="D875" s="270">
        <f>SUM(D876:D877)</f>
        <v>8.9598800000000001</v>
      </c>
      <c r="E875" s="271">
        <f>SUM(E876:E877)</f>
        <v>8.0574118699999993</v>
      </c>
      <c r="F875" s="271">
        <f>SUM(F876:F877)</f>
        <v>0.2167927</v>
      </c>
      <c r="G875" s="53">
        <v>0.79147174260314346</v>
      </c>
      <c r="H875" s="238">
        <v>8.40733</v>
      </c>
      <c r="I875" s="239">
        <v>8.5073299999999996</v>
      </c>
      <c r="J875" s="239">
        <v>6.7333113000000004</v>
      </c>
      <c r="K875" s="53">
        <v>0.79147174260314346</v>
      </c>
    </row>
    <row r="876" spans="2:11" x14ac:dyDescent="0.35">
      <c r="B876" s="240"/>
      <c r="C876" s="241" t="s">
        <v>111</v>
      </c>
      <c r="D876" s="272">
        <v>0</v>
      </c>
      <c r="E876" s="273">
        <v>0</v>
      </c>
      <c r="F876" s="273">
        <v>0</v>
      </c>
      <c r="G876" s="48">
        <v>0</v>
      </c>
      <c r="H876" s="44">
        <v>0</v>
      </c>
      <c r="I876" s="47">
        <v>0</v>
      </c>
      <c r="J876" s="47">
        <v>0</v>
      </c>
      <c r="K876" s="48">
        <v>0</v>
      </c>
    </row>
    <row r="877" spans="2:11" ht="15" thickBot="1" x14ac:dyDescent="0.4">
      <c r="B877" s="14"/>
      <c r="C877" s="55" t="s">
        <v>113</v>
      </c>
      <c r="D877" s="274">
        <v>8.9598800000000001</v>
      </c>
      <c r="E877" s="275">
        <v>8.0574118699999993</v>
      </c>
      <c r="F877" s="275">
        <v>0.2167927</v>
      </c>
      <c r="G877" s="49">
        <f>F877/E877</f>
        <v>2.6905997049397456E-2</v>
      </c>
      <c r="H877" s="46">
        <v>8.40733</v>
      </c>
      <c r="I877" s="15">
        <v>8.5073299999999996</v>
      </c>
      <c r="J877" s="15">
        <v>6.7333113000000004</v>
      </c>
      <c r="K877" s="49">
        <f>J877/I877</f>
        <v>0.79147174260314346</v>
      </c>
    </row>
    <row r="878" spans="2:11" x14ac:dyDescent="0.35">
      <c r="B878" s="194" t="s">
        <v>33</v>
      </c>
      <c r="C878" s="228" t="s">
        <v>76</v>
      </c>
      <c r="D878" s="264">
        <f>D881+D884</f>
        <v>34.24248</v>
      </c>
      <c r="E878" s="265">
        <f t="shared" ref="E878:F880" si="110">E881+E884</f>
        <v>35.841768879999996</v>
      </c>
      <c r="F878" s="266">
        <f t="shared" si="110"/>
        <v>35.521133540000001</v>
      </c>
      <c r="G878" s="230">
        <f>F878/E878</f>
        <v>0.99105414297286787</v>
      </c>
      <c r="H878" s="214">
        <f t="shared" ref="H878:J880" si="111">H881+H884</f>
        <v>22.542479999999998</v>
      </c>
      <c r="I878" s="222">
        <f t="shared" si="111"/>
        <v>21.694683619999999</v>
      </c>
      <c r="J878" s="229">
        <f t="shared" si="111"/>
        <v>20.947883600000001</v>
      </c>
      <c r="K878" s="230">
        <f>J878/I878</f>
        <v>0.96557681904558701</v>
      </c>
    </row>
    <row r="879" spans="2:11" x14ac:dyDescent="0.35">
      <c r="B879" s="231"/>
      <c r="C879" s="232" t="s">
        <v>111</v>
      </c>
      <c r="D879" s="267">
        <f>D882+D885</f>
        <v>0</v>
      </c>
      <c r="E879" s="268">
        <f t="shared" si="110"/>
        <v>0</v>
      </c>
      <c r="F879" s="269">
        <f t="shared" si="110"/>
        <v>0</v>
      </c>
      <c r="G879" s="219">
        <v>0</v>
      </c>
      <c r="H879" s="233">
        <f t="shared" si="111"/>
        <v>0</v>
      </c>
      <c r="I879" s="234">
        <f t="shared" si="111"/>
        <v>0</v>
      </c>
      <c r="J879" s="232">
        <f t="shared" si="111"/>
        <v>0</v>
      </c>
      <c r="K879" s="219">
        <v>0</v>
      </c>
    </row>
    <row r="880" spans="2:11" x14ac:dyDescent="0.35">
      <c r="B880" s="231"/>
      <c r="C880" s="232" t="s">
        <v>113</v>
      </c>
      <c r="D880" s="267">
        <f>D883+D886</f>
        <v>34.24248</v>
      </c>
      <c r="E880" s="268">
        <f t="shared" si="110"/>
        <v>35.841768879999996</v>
      </c>
      <c r="F880" s="269">
        <f t="shared" si="110"/>
        <v>35.521133540000001</v>
      </c>
      <c r="G880" s="235">
        <f>F880/E880</f>
        <v>0.99105414297286787</v>
      </c>
      <c r="H880" s="233">
        <f t="shared" si="111"/>
        <v>22.542479999999998</v>
      </c>
      <c r="I880" s="234">
        <f t="shared" si="111"/>
        <v>21.694683619999999</v>
      </c>
      <c r="J880" s="232">
        <f t="shared" si="111"/>
        <v>20.947883600000001</v>
      </c>
      <c r="K880" s="235">
        <f>J880/I880</f>
        <v>0.96557681904558701</v>
      </c>
    </row>
    <row r="881" spans="2:11" x14ac:dyDescent="0.35">
      <c r="B881" s="236"/>
      <c r="C881" s="237" t="s">
        <v>137</v>
      </c>
      <c r="D881" s="270">
        <f>SUM(D882:D883)</f>
        <v>16.816480000000002</v>
      </c>
      <c r="E881" s="271">
        <f>SUM(E882:E883)</f>
        <v>18.415768879999998</v>
      </c>
      <c r="F881" s="271">
        <f>SUM(F882:F883)</f>
        <v>18.291333340000001</v>
      </c>
      <c r="G881" s="53">
        <f>F881/E881</f>
        <v>0.99324298970024882</v>
      </c>
      <c r="H881" s="238">
        <v>16.616479999999999</v>
      </c>
      <c r="I881" s="239">
        <v>15.768683619999999</v>
      </c>
      <c r="J881" s="239">
        <v>15.256914620000002</v>
      </c>
      <c r="K881" s="53">
        <f>J881/I881</f>
        <v>0.96754523000569925</v>
      </c>
    </row>
    <row r="882" spans="2:11" x14ac:dyDescent="0.35">
      <c r="B882" s="240"/>
      <c r="C882" s="241" t="s">
        <v>111</v>
      </c>
      <c r="D882" s="272">
        <v>0</v>
      </c>
      <c r="E882" s="273">
        <v>0</v>
      </c>
      <c r="F882" s="273">
        <v>0</v>
      </c>
      <c r="G882" s="48">
        <v>0</v>
      </c>
      <c r="H882" s="44">
        <v>0</v>
      </c>
      <c r="I882" s="47">
        <v>0</v>
      </c>
      <c r="J882" s="47">
        <v>0</v>
      </c>
      <c r="K882" s="48">
        <v>0</v>
      </c>
    </row>
    <row r="883" spans="2:11" x14ac:dyDescent="0.35">
      <c r="B883" s="240"/>
      <c r="C883" s="54" t="s">
        <v>113</v>
      </c>
      <c r="D883" s="272">
        <v>16.816480000000002</v>
      </c>
      <c r="E883" s="273">
        <v>18.415768879999998</v>
      </c>
      <c r="F883" s="273">
        <v>18.291333340000001</v>
      </c>
      <c r="G883" s="49">
        <f>F883/E883</f>
        <v>0.99324298970024882</v>
      </c>
      <c r="H883" s="44">
        <v>16.616479999999999</v>
      </c>
      <c r="I883" s="47">
        <v>15.768683619999999</v>
      </c>
      <c r="J883" s="47">
        <v>15.256914620000002</v>
      </c>
      <c r="K883" s="49">
        <f>J883/I883</f>
        <v>0.96754523000569925</v>
      </c>
    </row>
    <row r="884" spans="2:11" x14ac:dyDescent="0.35">
      <c r="B884" s="90"/>
      <c r="C884" s="237" t="s">
        <v>225</v>
      </c>
      <c r="D884" s="270">
        <f>SUM(D885:D886)</f>
        <v>17.425999999999998</v>
      </c>
      <c r="E884" s="271">
        <f>SUM(E885:E886)</f>
        <v>17.425999999999998</v>
      </c>
      <c r="F884" s="271">
        <f>SUM(F885:F886)</f>
        <v>17.2298002</v>
      </c>
      <c r="G884" s="53">
        <f>F884/E884</f>
        <v>0.98874097325834964</v>
      </c>
      <c r="H884" s="238">
        <v>5.9260000000000002</v>
      </c>
      <c r="I884" s="239">
        <v>5.9260000000000002</v>
      </c>
      <c r="J884" s="239">
        <v>5.6909689800000001</v>
      </c>
      <c r="K884" s="53">
        <f>J884/I884</f>
        <v>0.96033901113736075</v>
      </c>
    </row>
    <row r="885" spans="2:11" x14ac:dyDescent="0.35">
      <c r="B885" s="240"/>
      <c r="C885" s="241" t="s">
        <v>111</v>
      </c>
      <c r="D885" s="272">
        <v>0</v>
      </c>
      <c r="E885" s="273">
        <v>0</v>
      </c>
      <c r="F885" s="273">
        <v>0</v>
      </c>
      <c r="G885" s="48">
        <v>0</v>
      </c>
      <c r="H885" s="44">
        <v>0</v>
      </c>
      <c r="I885" s="47">
        <v>0</v>
      </c>
      <c r="J885" s="47">
        <v>0</v>
      </c>
      <c r="K885" s="48">
        <v>0</v>
      </c>
    </row>
    <row r="886" spans="2:11" ht="15" thickBot="1" x14ac:dyDescent="0.4">
      <c r="B886" s="14"/>
      <c r="C886" s="55" t="s">
        <v>113</v>
      </c>
      <c r="D886" s="274">
        <v>17.425999999999998</v>
      </c>
      <c r="E886" s="275">
        <v>17.425999999999998</v>
      </c>
      <c r="F886" s="275">
        <v>17.2298002</v>
      </c>
      <c r="G886" s="49">
        <f t="shared" ref="G886:G891" si="112">F886/E886</f>
        <v>0.98874097325834964</v>
      </c>
      <c r="H886" s="46">
        <v>5.9260000000000002</v>
      </c>
      <c r="I886" s="15">
        <v>5.9260000000000002</v>
      </c>
      <c r="J886" s="15">
        <v>5.6909689800000001</v>
      </c>
      <c r="K886" s="49">
        <f t="shared" ref="K886:K891" si="113">J886/I886</f>
        <v>0.96033901113736075</v>
      </c>
    </row>
    <row r="887" spans="2:11" x14ac:dyDescent="0.35">
      <c r="B887" s="194" t="s">
        <v>78</v>
      </c>
      <c r="C887" s="228" t="s">
        <v>77</v>
      </c>
      <c r="D887" s="264">
        <f>D890+D893</f>
        <v>45.838659999999997</v>
      </c>
      <c r="E887" s="265">
        <f t="shared" ref="E887:F889" si="114">E890+E893</f>
        <v>51.501066550000004</v>
      </c>
      <c r="F887" s="266">
        <f t="shared" si="114"/>
        <v>49.921407840000001</v>
      </c>
      <c r="G887" s="230">
        <f t="shared" si="112"/>
        <v>0.96932765055522907</v>
      </c>
      <c r="H887" s="214">
        <f t="shared" ref="H887:J889" si="115">H890+H893</f>
        <v>46.327659999999995</v>
      </c>
      <c r="I887" s="222">
        <f t="shared" si="115"/>
        <v>46.986925730000003</v>
      </c>
      <c r="J887" s="229">
        <f t="shared" si="115"/>
        <v>45.121848389999997</v>
      </c>
      <c r="K887" s="230">
        <f t="shared" si="113"/>
        <v>0.9603064616162108</v>
      </c>
    </row>
    <row r="888" spans="2:11" x14ac:dyDescent="0.35">
      <c r="B888" s="231"/>
      <c r="C888" s="232" t="s">
        <v>111</v>
      </c>
      <c r="D888" s="267">
        <f>D891+D894</f>
        <v>45.832659999999997</v>
      </c>
      <c r="E888" s="268">
        <f t="shared" si="114"/>
        <v>51.495066550000004</v>
      </c>
      <c r="F888" s="269">
        <f t="shared" si="114"/>
        <v>49.91540784</v>
      </c>
      <c r="G888" s="235">
        <f t="shared" si="112"/>
        <v>0.96932407673526921</v>
      </c>
      <c r="H888" s="233">
        <f t="shared" si="115"/>
        <v>45.832659999999997</v>
      </c>
      <c r="I888" s="234">
        <f t="shared" si="115"/>
        <v>46.491925730000006</v>
      </c>
      <c r="J888" s="232">
        <f t="shared" si="115"/>
        <v>45.00138286</v>
      </c>
      <c r="K888" s="235">
        <f t="shared" si="113"/>
        <v>0.96793974767454727</v>
      </c>
    </row>
    <row r="889" spans="2:11" x14ac:dyDescent="0.35">
      <c r="B889" s="231"/>
      <c r="C889" s="232" t="s">
        <v>113</v>
      </c>
      <c r="D889" s="267">
        <f>D892+D895</f>
        <v>6.0000000000000001E-3</v>
      </c>
      <c r="E889" s="268">
        <f t="shared" si="114"/>
        <v>6.0000000000000001E-3</v>
      </c>
      <c r="F889" s="269">
        <f t="shared" si="114"/>
        <v>6.0000000000000001E-3</v>
      </c>
      <c r="G889" s="235">
        <f t="shared" si="112"/>
        <v>1</v>
      </c>
      <c r="H889" s="233">
        <f t="shared" si="115"/>
        <v>0.495</v>
      </c>
      <c r="I889" s="234">
        <f t="shared" si="115"/>
        <v>0.495</v>
      </c>
      <c r="J889" s="232">
        <f t="shared" si="115"/>
        <v>0.12046553</v>
      </c>
      <c r="K889" s="235">
        <f t="shared" si="113"/>
        <v>0.24336470707070706</v>
      </c>
    </row>
    <row r="890" spans="2:11" x14ac:dyDescent="0.35">
      <c r="B890" s="236"/>
      <c r="C890" s="237" t="s">
        <v>137</v>
      </c>
      <c r="D890" s="270">
        <f>SUM(D891:D892)</f>
        <v>45.832659999999997</v>
      </c>
      <c r="E890" s="271">
        <f>SUM(E891:E892)</f>
        <v>51.495066550000004</v>
      </c>
      <c r="F890" s="271">
        <f>SUM(F891:F892)</f>
        <v>49.91540784</v>
      </c>
      <c r="G890" s="53">
        <f t="shared" si="112"/>
        <v>0.96932407673526921</v>
      </c>
      <c r="H890" s="238">
        <v>45.832659999999997</v>
      </c>
      <c r="I890" s="239">
        <v>46.491925730000006</v>
      </c>
      <c r="J890" s="239">
        <v>45.00138286</v>
      </c>
      <c r="K890" s="53">
        <f t="shared" si="113"/>
        <v>0.96793974767454727</v>
      </c>
    </row>
    <row r="891" spans="2:11" x14ac:dyDescent="0.35">
      <c r="B891" s="240"/>
      <c r="C891" s="241" t="s">
        <v>111</v>
      </c>
      <c r="D891" s="272">
        <v>45.832659999999997</v>
      </c>
      <c r="E891" s="273">
        <v>51.495066550000004</v>
      </c>
      <c r="F891" s="273">
        <v>49.91540784</v>
      </c>
      <c r="G891" s="49">
        <f t="shared" si="112"/>
        <v>0.96932407673526921</v>
      </c>
      <c r="H891" s="44">
        <v>45.832659999999997</v>
      </c>
      <c r="I891" s="47">
        <v>46.491925730000006</v>
      </c>
      <c r="J891" s="47">
        <v>45.00138286</v>
      </c>
      <c r="K891" s="49">
        <f t="shared" si="113"/>
        <v>0.96793974767454727</v>
      </c>
    </row>
    <row r="892" spans="2:11" x14ac:dyDescent="0.35">
      <c r="B892" s="240"/>
      <c r="C892" s="54" t="s">
        <v>113</v>
      </c>
      <c r="D892" s="272">
        <v>0</v>
      </c>
      <c r="E892" s="273">
        <v>0</v>
      </c>
      <c r="F892" s="273">
        <v>0</v>
      </c>
      <c r="G892" s="48">
        <v>0</v>
      </c>
      <c r="H892" s="44">
        <v>0</v>
      </c>
      <c r="I892" s="47">
        <v>0</v>
      </c>
      <c r="J892" s="47">
        <v>0</v>
      </c>
      <c r="K892" s="48">
        <v>0</v>
      </c>
    </row>
    <row r="893" spans="2:11" x14ac:dyDescent="0.35">
      <c r="B893" s="90"/>
      <c r="C893" s="237" t="s">
        <v>225</v>
      </c>
      <c r="D893" s="270">
        <f>SUM(D894:D895)</f>
        <v>6.0000000000000001E-3</v>
      </c>
      <c r="E893" s="271">
        <f>SUM(E894:E895)</f>
        <v>6.0000000000000001E-3</v>
      </c>
      <c r="F893" s="271">
        <f>SUM(F894:F895)</f>
        <v>6.0000000000000001E-3</v>
      </c>
      <c r="G893" s="53">
        <f>F893/E893</f>
        <v>1</v>
      </c>
      <c r="H893" s="238">
        <v>0.495</v>
      </c>
      <c r="I893" s="239">
        <v>0.495</v>
      </c>
      <c r="J893" s="239">
        <v>0.12046553</v>
      </c>
      <c r="K893" s="53">
        <f>J893/I893</f>
        <v>0.24336470707070706</v>
      </c>
    </row>
    <row r="894" spans="2:11" x14ac:dyDescent="0.35">
      <c r="B894" s="240"/>
      <c r="C894" s="241" t="s">
        <v>111</v>
      </c>
      <c r="D894" s="272">
        <v>0</v>
      </c>
      <c r="E894" s="273">
        <v>0</v>
      </c>
      <c r="F894" s="273">
        <v>0</v>
      </c>
      <c r="G894" s="48">
        <v>0</v>
      </c>
      <c r="H894" s="44">
        <v>0</v>
      </c>
      <c r="I894" s="47">
        <v>0</v>
      </c>
      <c r="J894" s="47">
        <v>0</v>
      </c>
      <c r="K894" s="48">
        <v>0</v>
      </c>
    </row>
    <row r="895" spans="2:11" ht="15" thickBot="1" x14ac:dyDescent="0.4">
      <c r="B895" s="14"/>
      <c r="C895" s="55" t="s">
        <v>113</v>
      </c>
      <c r="D895" s="274">
        <v>6.0000000000000001E-3</v>
      </c>
      <c r="E895" s="275">
        <v>6.0000000000000001E-3</v>
      </c>
      <c r="F895" s="275">
        <v>6.0000000000000001E-3</v>
      </c>
      <c r="G895" s="49">
        <f>F895/E895</f>
        <v>1</v>
      </c>
      <c r="H895" s="46">
        <v>0.495</v>
      </c>
      <c r="I895" s="15">
        <v>0.495</v>
      </c>
      <c r="J895" s="15">
        <v>0.12046553</v>
      </c>
      <c r="K895" s="49">
        <f>J895/I895</f>
        <v>0.24336470707070706</v>
      </c>
    </row>
    <row r="896" spans="2:11" x14ac:dyDescent="0.35">
      <c r="B896" s="194" t="s">
        <v>32</v>
      </c>
      <c r="C896" s="228" t="s">
        <v>79</v>
      </c>
      <c r="D896" s="264">
        <f>D899+D902</f>
        <v>10.061121</v>
      </c>
      <c r="E896" s="265">
        <f t="shared" ref="E896:F898" si="116">E899+E902</f>
        <v>15.948105539999998</v>
      </c>
      <c r="F896" s="266">
        <f t="shared" si="116"/>
        <v>15.333556279999998</v>
      </c>
      <c r="G896" s="230">
        <f>F896/E896</f>
        <v>0.96146568892094253</v>
      </c>
      <c r="H896" s="214">
        <f t="shared" ref="H896:I898" si="117">H899+H902</f>
        <v>9.561121</v>
      </c>
      <c r="I896" s="222">
        <f t="shared" si="117"/>
        <v>15.1449336</v>
      </c>
      <c r="J896" s="229">
        <v>13.84145386</v>
      </c>
      <c r="K896" s="230">
        <f>J896/I896</f>
        <v>0.91393295114875905</v>
      </c>
    </row>
    <row r="897" spans="2:11" x14ac:dyDescent="0.35">
      <c r="B897" s="231"/>
      <c r="C897" s="232" t="s">
        <v>111</v>
      </c>
      <c r="D897" s="267">
        <f>D900+D903</f>
        <v>0</v>
      </c>
      <c r="E897" s="268">
        <f t="shared" si="116"/>
        <v>0</v>
      </c>
      <c r="F897" s="269">
        <f t="shared" si="116"/>
        <v>0</v>
      </c>
      <c r="G897" s="219">
        <v>0</v>
      </c>
      <c r="H897" s="233">
        <f t="shared" si="117"/>
        <v>0</v>
      </c>
      <c r="I897" s="234">
        <f t="shared" si="117"/>
        <v>0</v>
      </c>
      <c r="J897" s="232">
        <f>J900+J903</f>
        <v>0</v>
      </c>
      <c r="K897" s="219">
        <v>0</v>
      </c>
    </row>
    <row r="898" spans="2:11" x14ac:dyDescent="0.35">
      <c r="B898" s="231"/>
      <c r="C898" s="232" t="s">
        <v>113</v>
      </c>
      <c r="D898" s="267">
        <f>D901+D904</f>
        <v>10.061121</v>
      </c>
      <c r="E898" s="268">
        <f t="shared" si="116"/>
        <v>15.948105539999998</v>
      </c>
      <c r="F898" s="269">
        <f t="shared" si="116"/>
        <v>15.333556279999998</v>
      </c>
      <c r="G898" s="235">
        <f>F898/E898</f>
        <v>0.96146568892094253</v>
      </c>
      <c r="H898" s="233">
        <f t="shared" si="117"/>
        <v>9.561121</v>
      </c>
      <c r="I898" s="234">
        <f t="shared" si="117"/>
        <v>15.1449336</v>
      </c>
      <c r="J898" s="232">
        <f>J901+J904</f>
        <v>13.84145386</v>
      </c>
      <c r="K898" s="235">
        <f>J898/I898</f>
        <v>0.91393295114875905</v>
      </c>
    </row>
    <row r="899" spans="2:11" x14ac:dyDescent="0.35">
      <c r="B899" s="236"/>
      <c r="C899" s="237" t="s">
        <v>137</v>
      </c>
      <c r="D899" s="270">
        <f>SUM(D900:D901)</f>
        <v>8.3606499999999997</v>
      </c>
      <c r="E899" s="271">
        <f>SUM(E900:E901)</f>
        <v>14.984116189999998</v>
      </c>
      <c r="F899" s="271">
        <f>SUM(F900:F901)</f>
        <v>14.764685599999998</v>
      </c>
      <c r="G899" s="53">
        <f>F899/E899</f>
        <v>0.98535578694014381</v>
      </c>
      <c r="H899" s="238">
        <v>7.8606499999999997</v>
      </c>
      <c r="I899" s="239">
        <v>13.4377326</v>
      </c>
      <c r="J899" s="239">
        <v>13.21199345</v>
      </c>
      <c r="K899" s="53">
        <f>J899/I899</f>
        <v>0.98320109822694335</v>
      </c>
    </row>
    <row r="900" spans="2:11" x14ac:dyDescent="0.35">
      <c r="B900" s="240"/>
      <c r="C900" s="241" t="s">
        <v>111</v>
      </c>
      <c r="D900" s="272">
        <v>0</v>
      </c>
      <c r="E900" s="273">
        <v>0</v>
      </c>
      <c r="F900" s="273">
        <v>0</v>
      </c>
      <c r="G900" s="48">
        <v>0</v>
      </c>
      <c r="H900" s="44">
        <v>0</v>
      </c>
      <c r="I900" s="47">
        <v>0</v>
      </c>
      <c r="J900" s="47">
        <v>0</v>
      </c>
      <c r="K900" s="48">
        <v>0</v>
      </c>
    </row>
    <row r="901" spans="2:11" x14ac:dyDescent="0.35">
      <c r="B901" s="240"/>
      <c r="C901" s="54" t="s">
        <v>113</v>
      </c>
      <c r="D901" s="272">
        <v>8.3606499999999997</v>
      </c>
      <c r="E901" s="273">
        <v>14.984116189999998</v>
      </c>
      <c r="F901" s="273">
        <v>14.764685599999998</v>
      </c>
      <c r="G901" s="49">
        <f>F901/E901</f>
        <v>0.98535578694014381</v>
      </c>
      <c r="H901" s="44">
        <v>7.8606499999999997</v>
      </c>
      <c r="I901" s="47">
        <v>13.4377326</v>
      </c>
      <c r="J901" s="47">
        <v>13.21199345</v>
      </c>
      <c r="K901" s="49">
        <f>J901/I901</f>
        <v>0.98320109822694335</v>
      </c>
    </row>
    <row r="902" spans="2:11" x14ac:dyDescent="0.35">
      <c r="B902" s="90"/>
      <c r="C902" s="237" t="s">
        <v>225</v>
      </c>
      <c r="D902" s="270">
        <f>SUM(D903:D904)</f>
        <v>1.7004709999999998</v>
      </c>
      <c r="E902" s="271">
        <f>SUM(E903:E904)</f>
        <v>0.96398935000000008</v>
      </c>
      <c r="F902" s="271">
        <f>SUM(F903:F904)</f>
        <v>0.56887068000000007</v>
      </c>
      <c r="G902" s="53">
        <f>F902/E902</f>
        <v>0.59012133277198553</v>
      </c>
      <c r="H902" s="238">
        <v>1.7004710000000001</v>
      </c>
      <c r="I902" s="239">
        <v>1.707201</v>
      </c>
      <c r="J902" s="239">
        <v>0.62946041000000008</v>
      </c>
      <c r="K902" s="53">
        <f>J902/I902</f>
        <v>0.36870902137475325</v>
      </c>
    </row>
    <row r="903" spans="2:11" x14ac:dyDescent="0.35">
      <c r="B903" s="240"/>
      <c r="C903" s="241" t="s">
        <v>111</v>
      </c>
      <c r="D903" s="272">
        <v>0</v>
      </c>
      <c r="E903" s="273">
        <v>0</v>
      </c>
      <c r="F903" s="273">
        <v>0</v>
      </c>
      <c r="G903" s="48">
        <v>0</v>
      </c>
      <c r="H903" s="44">
        <v>0</v>
      </c>
      <c r="I903" s="47">
        <v>0</v>
      </c>
      <c r="J903" s="47">
        <v>0</v>
      </c>
      <c r="K903" s="48">
        <v>0</v>
      </c>
    </row>
    <row r="904" spans="2:11" ht="15" thickBot="1" x14ac:dyDescent="0.4">
      <c r="B904" s="14"/>
      <c r="C904" s="55" t="s">
        <v>113</v>
      </c>
      <c r="D904" s="274">
        <v>1.7004709999999998</v>
      </c>
      <c r="E904" s="275">
        <v>0.96398935000000008</v>
      </c>
      <c r="F904" s="275">
        <v>0.56887068000000007</v>
      </c>
      <c r="G904" s="49">
        <f>F904/E904</f>
        <v>0.59012133277198553</v>
      </c>
      <c r="H904" s="46">
        <v>1.7004710000000001</v>
      </c>
      <c r="I904" s="15">
        <v>1.707201</v>
      </c>
      <c r="J904" s="15">
        <v>0.62946041000000008</v>
      </c>
      <c r="K904" s="49">
        <f>J904/I904</f>
        <v>0.36870902137475325</v>
      </c>
    </row>
    <row r="905" spans="2:11" x14ac:dyDescent="0.35">
      <c r="B905" s="194" t="s">
        <v>34</v>
      </c>
      <c r="C905" s="228" t="s">
        <v>45</v>
      </c>
      <c r="D905" s="264">
        <f>D908+D911</f>
        <v>1.6845099999999997</v>
      </c>
      <c r="E905" s="265">
        <f t="shared" ref="E905:F907" si="118">E908+E911</f>
        <v>2.1105099999999997</v>
      </c>
      <c r="F905" s="266">
        <f t="shared" si="118"/>
        <v>0.74280352999999999</v>
      </c>
      <c r="G905" s="230">
        <f>F905/E905</f>
        <v>0.35195451810225969</v>
      </c>
      <c r="H905" s="214">
        <f t="shared" ref="H905:J907" si="119">H908+H911</f>
        <v>1.68451</v>
      </c>
      <c r="I905" s="222">
        <f t="shared" si="119"/>
        <v>1.68451</v>
      </c>
      <c r="J905" s="229">
        <f t="shared" si="119"/>
        <v>0.61006362000000003</v>
      </c>
      <c r="K905" s="230">
        <f>J905/I905</f>
        <v>0.36216087764394395</v>
      </c>
    </row>
    <row r="906" spans="2:11" x14ac:dyDescent="0.35">
      <c r="B906" s="231"/>
      <c r="C906" s="232" t="s">
        <v>111</v>
      </c>
      <c r="D906" s="267">
        <f>D909+D912</f>
        <v>0</v>
      </c>
      <c r="E906" s="268">
        <f t="shared" si="118"/>
        <v>0</v>
      </c>
      <c r="F906" s="269">
        <f t="shared" si="118"/>
        <v>0</v>
      </c>
      <c r="G906" s="219">
        <v>0</v>
      </c>
      <c r="H906" s="233">
        <f t="shared" si="119"/>
        <v>0</v>
      </c>
      <c r="I906" s="234">
        <f t="shared" si="119"/>
        <v>0</v>
      </c>
      <c r="J906" s="232">
        <f t="shared" si="119"/>
        <v>0</v>
      </c>
      <c r="K906" s="219">
        <v>0</v>
      </c>
    </row>
    <row r="907" spans="2:11" x14ac:dyDescent="0.35">
      <c r="B907" s="231"/>
      <c r="C907" s="232" t="s">
        <v>113</v>
      </c>
      <c r="D907" s="267">
        <f>D910+D913</f>
        <v>1.6845099999999997</v>
      </c>
      <c r="E907" s="268">
        <f t="shared" si="118"/>
        <v>2.1105099999999997</v>
      </c>
      <c r="F907" s="269">
        <f t="shared" si="118"/>
        <v>0.74280352999999999</v>
      </c>
      <c r="G907" s="235">
        <f>F907/E907</f>
        <v>0.35195451810225969</v>
      </c>
      <c r="H907" s="233">
        <f t="shared" si="119"/>
        <v>1.68451</v>
      </c>
      <c r="I907" s="234">
        <f t="shared" si="119"/>
        <v>1.68451</v>
      </c>
      <c r="J907" s="232">
        <f t="shared" si="119"/>
        <v>0.61006362000000003</v>
      </c>
      <c r="K907" s="235">
        <f>J907/I907</f>
        <v>0.36216087764394395</v>
      </c>
    </row>
    <row r="908" spans="2:11" x14ac:dyDescent="0.35">
      <c r="B908" s="236"/>
      <c r="C908" s="237" t="s">
        <v>137</v>
      </c>
      <c r="D908" s="270">
        <f>SUM(D909:D910)</f>
        <v>0.42599999999999999</v>
      </c>
      <c r="E908" s="271">
        <f>SUM(E909:E910)</f>
        <v>0.85199999999999998</v>
      </c>
      <c r="F908" s="271">
        <f>SUM(F909:F910)</f>
        <v>0.42587276000000002</v>
      </c>
      <c r="G908" s="53">
        <v>0</v>
      </c>
      <c r="H908" s="238">
        <v>0.42599999999999999</v>
      </c>
      <c r="I908" s="239">
        <v>0.42599999999999999</v>
      </c>
      <c r="J908" s="239">
        <v>0</v>
      </c>
      <c r="K908" s="53">
        <v>0</v>
      </c>
    </row>
    <row r="909" spans="2:11" x14ac:dyDescent="0.35">
      <c r="B909" s="240"/>
      <c r="C909" s="241" t="s">
        <v>111</v>
      </c>
      <c r="D909" s="272">
        <v>0</v>
      </c>
      <c r="E909" s="273">
        <v>0</v>
      </c>
      <c r="F909" s="273">
        <v>0</v>
      </c>
      <c r="G909" s="48">
        <v>0</v>
      </c>
      <c r="H909" s="44">
        <v>0</v>
      </c>
      <c r="I909" s="47">
        <v>0</v>
      </c>
      <c r="J909" s="47">
        <v>0</v>
      </c>
      <c r="K909" s="48">
        <v>0</v>
      </c>
    </row>
    <row r="910" spans="2:11" x14ac:dyDescent="0.35">
      <c r="B910" s="240"/>
      <c r="C910" s="54" t="s">
        <v>113</v>
      </c>
      <c r="D910" s="272">
        <v>0.42599999999999999</v>
      </c>
      <c r="E910" s="273">
        <v>0.85199999999999998</v>
      </c>
      <c r="F910" s="273">
        <v>0.42587276000000002</v>
      </c>
      <c r="G910" s="49">
        <f>F910/E910</f>
        <v>0.49985065727699535</v>
      </c>
      <c r="H910" s="44">
        <v>0.42599999999999999</v>
      </c>
      <c r="I910" s="47">
        <v>0.42599999999999999</v>
      </c>
      <c r="J910" s="47">
        <v>0</v>
      </c>
      <c r="K910" s="49">
        <f>J910/I910</f>
        <v>0</v>
      </c>
    </row>
    <row r="911" spans="2:11" x14ac:dyDescent="0.35">
      <c r="B911" s="90"/>
      <c r="C911" s="668" t="s">
        <v>225</v>
      </c>
      <c r="D911" s="270">
        <f>SUM(D912:D913)</f>
        <v>1.2585099999999998</v>
      </c>
      <c r="E911" s="271">
        <f>SUM(E912:E913)</f>
        <v>1.2585099999999998</v>
      </c>
      <c r="F911" s="271">
        <f>SUM(F912:F913)</f>
        <v>0.31693077000000003</v>
      </c>
      <c r="G911" s="53">
        <f>F911/E911</f>
        <v>0.2518301562959373</v>
      </c>
      <c r="H911" s="238">
        <v>1.25851</v>
      </c>
      <c r="I911" s="239">
        <v>1.25851</v>
      </c>
      <c r="J911" s="239">
        <v>0.61006362000000003</v>
      </c>
      <c r="K911" s="53">
        <f>J911/I911</f>
        <v>0.48475071314490947</v>
      </c>
    </row>
    <row r="912" spans="2:11" x14ac:dyDescent="0.35">
      <c r="B912" s="240"/>
      <c r="C912" s="241" t="s">
        <v>111</v>
      </c>
      <c r="D912" s="272">
        <v>0</v>
      </c>
      <c r="E912" s="273">
        <v>0</v>
      </c>
      <c r="F912" s="273">
        <v>0</v>
      </c>
      <c r="G912" s="48">
        <v>0</v>
      </c>
      <c r="H912" s="44">
        <v>0</v>
      </c>
      <c r="I912" s="47">
        <v>0</v>
      </c>
      <c r="J912" s="47">
        <v>0</v>
      </c>
      <c r="K912" s="48">
        <v>0</v>
      </c>
    </row>
    <row r="913" spans="2:11" ht="15" thickBot="1" x14ac:dyDescent="0.4">
      <c r="B913" s="14"/>
      <c r="C913" s="55" t="s">
        <v>113</v>
      </c>
      <c r="D913" s="274">
        <v>1.2585099999999998</v>
      </c>
      <c r="E913" s="275">
        <v>1.2585099999999998</v>
      </c>
      <c r="F913" s="275">
        <v>0.31693077000000003</v>
      </c>
      <c r="G913" s="49">
        <f t="shared" ref="G913:G926" si="120">F913/E913</f>
        <v>0.2518301562959373</v>
      </c>
      <c r="H913" s="46">
        <v>1.25851</v>
      </c>
      <c r="I913" s="15">
        <v>1.25851</v>
      </c>
      <c r="J913" s="15">
        <v>0.61006362000000003</v>
      </c>
      <c r="K913" s="49">
        <f t="shared" ref="K913:K926" si="121">J913/I913</f>
        <v>0.48475071314490947</v>
      </c>
    </row>
    <row r="914" spans="2:11" x14ac:dyDescent="0.35">
      <c r="B914" s="194" t="s">
        <v>80</v>
      </c>
      <c r="C914" s="228" t="s">
        <v>81</v>
      </c>
      <c r="D914" s="264">
        <f>D917+D920</f>
        <v>13.485340000000001</v>
      </c>
      <c r="E914" s="265">
        <f t="shared" ref="E914:F916" si="122">E917+E920</f>
        <v>13.958773040000001</v>
      </c>
      <c r="F914" s="266">
        <f t="shared" si="122"/>
        <v>11.30249319</v>
      </c>
      <c r="G914" s="230">
        <f t="shared" si="120"/>
        <v>0.80970534857267074</v>
      </c>
      <c r="H914" s="214">
        <f t="shared" ref="H914:J916" si="123">H917+H920</f>
        <v>13.485340000000001</v>
      </c>
      <c r="I914" s="222">
        <f t="shared" si="123"/>
        <v>15.121332220000001</v>
      </c>
      <c r="J914" s="229">
        <f t="shared" si="123"/>
        <v>12.070651650000004</v>
      </c>
      <c r="K914" s="230">
        <f t="shared" si="121"/>
        <v>0.79825318790595312</v>
      </c>
    </row>
    <row r="915" spans="2:11" x14ac:dyDescent="0.35">
      <c r="B915" s="231"/>
      <c r="C915" s="232" t="s">
        <v>111</v>
      </c>
      <c r="D915" s="267">
        <f>D918+D921</f>
        <v>12.680339999999999</v>
      </c>
      <c r="E915" s="268">
        <f t="shared" si="122"/>
        <v>13.153773040000001</v>
      </c>
      <c r="F915" s="269">
        <f t="shared" si="122"/>
        <v>10.696793189999999</v>
      </c>
      <c r="G915" s="235">
        <f>F915/E915</f>
        <v>0.81321101994625855</v>
      </c>
      <c r="H915" s="233">
        <f t="shared" si="123"/>
        <v>12.680339999999999</v>
      </c>
      <c r="I915" s="234">
        <f t="shared" si="123"/>
        <v>14.316332220000001</v>
      </c>
      <c r="J915" s="232">
        <f t="shared" si="123"/>
        <v>11.424670040000002</v>
      </c>
      <c r="K915" s="235">
        <f>J915/I915</f>
        <v>0.79801654952094991</v>
      </c>
    </row>
    <row r="916" spans="2:11" x14ac:dyDescent="0.35">
      <c r="B916" s="231"/>
      <c r="C916" s="232" t="s">
        <v>113</v>
      </c>
      <c r="D916" s="267">
        <f>D919+D922</f>
        <v>0.80500000000000005</v>
      </c>
      <c r="E916" s="268">
        <f t="shared" si="122"/>
        <v>0.80500000000000005</v>
      </c>
      <c r="F916" s="269">
        <f t="shared" si="122"/>
        <v>0.60570000000000002</v>
      </c>
      <c r="G916" s="235">
        <f>F916/E916</f>
        <v>0.75242236024844722</v>
      </c>
      <c r="H916" s="233">
        <f t="shared" si="123"/>
        <v>0.80500000000000005</v>
      </c>
      <c r="I916" s="234">
        <f t="shared" si="123"/>
        <v>0.80500000000000005</v>
      </c>
      <c r="J916" s="232">
        <f t="shared" si="123"/>
        <v>0.64598160999999998</v>
      </c>
      <c r="K916" s="235">
        <f>J916/I916</f>
        <v>0.80246162732919246</v>
      </c>
    </row>
    <row r="917" spans="2:11" x14ac:dyDescent="0.35">
      <c r="B917" s="236"/>
      <c r="C917" s="237" t="s">
        <v>137</v>
      </c>
      <c r="D917" s="270">
        <f>SUM(D918:D919)</f>
        <v>0.60982000000000003</v>
      </c>
      <c r="E917" s="271">
        <f>SUM(E918:E919)</f>
        <v>0.60564532999999998</v>
      </c>
      <c r="F917" s="271">
        <f>SUM(F918:F919)</f>
        <v>0.60391267999999998</v>
      </c>
      <c r="G917" s="53">
        <f t="shared" si="120"/>
        <v>0.99713916724165941</v>
      </c>
      <c r="H917" s="238">
        <f>SUM(H918:H919)</f>
        <v>0.60982000000000003</v>
      </c>
      <c r="I917" s="239">
        <f>SUM(I918:I919)</f>
        <v>0.6014706700000001</v>
      </c>
      <c r="J917" s="239">
        <f>SUM(J918:J919)</f>
        <v>0.56990766000000004</v>
      </c>
      <c r="K917" s="53">
        <f t="shared" si="121"/>
        <v>0.94752360908970001</v>
      </c>
    </row>
    <row r="918" spans="2:11" x14ac:dyDescent="0.35">
      <c r="B918" s="240"/>
      <c r="C918" s="241" t="s">
        <v>111</v>
      </c>
      <c r="D918" s="272">
        <v>0.60482000000000002</v>
      </c>
      <c r="E918" s="273">
        <v>0.60064532999999998</v>
      </c>
      <c r="F918" s="273">
        <v>0.59891267999999998</v>
      </c>
      <c r="G918" s="49">
        <f t="shared" si="120"/>
        <v>0.99711535258252981</v>
      </c>
      <c r="H918" s="44">
        <v>0.60482000000000002</v>
      </c>
      <c r="I918" s="47">
        <v>0.59647067000000009</v>
      </c>
      <c r="J918" s="47">
        <v>0.56490766000000003</v>
      </c>
      <c r="K918" s="49">
        <f t="shared" si="121"/>
        <v>0.94708371829917459</v>
      </c>
    </row>
    <row r="919" spans="2:11" x14ac:dyDescent="0.35">
      <c r="B919" s="240"/>
      <c r="C919" s="54" t="s">
        <v>113</v>
      </c>
      <c r="D919" s="272">
        <v>5.0000000000000001E-3</v>
      </c>
      <c r="E919" s="273">
        <v>5.0000000000000001E-3</v>
      </c>
      <c r="F919" s="273">
        <v>5.0000000000000001E-3</v>
      </c>
      <c r="G919" s="49">
        <f t="shared" si="120"/>
        <v>1</v>
      </c>
      <c r="H919" s="44">
        <v>5.0000000000000001E-3</v>
      </c>
      <c r="I919" s="47">
        <v>5.0000000000000001E-3</v>
      </c>
      <c r="J919" s="47">
        <v>5.0000000000000001E-3</v>
      </c>
      <c r="K919" s="49">
        <f t="shared" si="121"/>
        <v>1</v>
      </c>
    </row>
    <row r="920" spans="2:11" x14ac:dyDescent="0.35">
      <c r="B920" s="90"/>
      <c r="C920" s="668" t="s">
        <v>225</v>
      </c>
      <c r="D920" s="270">
        <f>SUM(D921:D922)</f>
        <v>12.87552</v>
      </c>
      <c r="E920" s="271">
        <f>SUM(E921:E922)</f>
        <v>13.353127710000001</v>
      </c>
      <c r="F920" s="271">
        <f>SUM(F921:F922)</f>
        <v>10.698580509999999</v>
      </c>
      <c r="G920" s="53">
        <f t="shared" si="120"/>
        <v>0.80120408808701482</v>
      </c>
      <c r="H920" s="238">
        <f>SUM(H921:H922)</f>
        <v>12.87552</v>
      </c>
      <c r="I920" s="239">
        <f>SUM(I921:I922)</f>
        <v>14.519861550000002</v>
      </c>
      <c r="J920" s="239">
        <f>SUM(J921:J922)</f>
        <v>11.500743990000004</v>
      </c>
      <c r="K920" s="53">
        <f t="shared" si="121"/>
        <v>0.79206981074829896</v>
      </c>
    </row>
    <row r="921" spans="2:11" x14ac:dyDescent="0.35">
      <c r="B921" s="240"/>
      <c r="C921" s="241" t="s">
        <v>111</v>
      </c>
      <c r="D921" s="272">
        <v>12.075519999999999</v>
      </c>
      <c r="E921" s="273">
        <v>12.55312771</v>
      </c>
      <c r="F921" s="273">
        <v>10.09788051</v>
      </c>
      <c r="G921" s="49">
        <f t="shared" si="120"/>
        <v>0.80441151745440176</v>
      </c>
      <c r="H921" s="44">
        <v>12.075519999999999</v>
      </c>
      <c r="I921" s="47">
        <v>13.719861550000001</v>
      </c>
      <c r="J921" s="47">
        <v>10.859762380000003</v>
      </c>
      <c r="K921" s="49">
        <f t="shared" si="121"/>
        <v>0.79153585773611557</v>
      </c>
    </row>
    <row r="922" spans="2:11" ht="15" thickBot="1" x14ac:dyDescent="0.4">
      <c r="B922" s="14"/>
      <c r="C922" s="55" t="s">
        <v>113</v>
      </c>
      <c r="D922" s="274">
        <v>0.8</v>
      </c>
      <c r="E922" s="275">
        <v>0.8</v>
      </c>
      <c r="F922" s="275">
        <v>0.60070000000000001</v>
      </c>
      <c r="G922" s="49">
        <f t="shared" si="120"/>
        <v>0.75087499999999996</v>
      </c>
      <c r="H922" s="46">
        <v>0.8</v>
      </c>
      <c r="I922" s="15">
        <v>0.8</v>
      </c>
      <c r="J922" s="15">
        <v>0.64098160999999998</v>
      </c>
      <c r="K922" s="49">
        <f t="shared" si="121"/>
        <v>0.80122701249999995</v>
      </c>
    </row>
    <row r="923" spans="2:11" x14ac:dyDescent="0.35">
      <c r="B923" s="194" t="s">
        <v>29</v>
      </c>
      <c r="C923" s="228" t="s">
        <v>46</v>
      </c>
      <c r="D923" s="264">
        <f>D926+D929</f>
        <v>1.8545</v>
      </c>
      <c r="E923" s="265">
        <f t="shared" ref="E923:F925" si="124">E926+E929</f>
        <v>2.9045000000000001</v>
      </c>
      <c r="F923" s="266">
        <f t="shared" si="124"/>
        <v>1.6597900000000001</v>
      </c>
      <c r="G923" s="230">
        <f t="shared" si="120"/>
        <v>0.57145463935272856</v>
      </c>
      <c r="H923" s="214">
        <f t="shared" ref="H923:J925" si="125">H926+H929</f>
        <v>1.91195</v>
      </c>
      <c r="I923" s="222">
        <f t="shared" si="125"/>
        <v>2.36191</v>
      </c>
      <c r="J923" s="229">
        <f t="shared" si="125"/>
        <v>1.1186359100000001</v>
      </c>
      <c r="K923" s="230">
        <f t="shared" si="121"/>
        <v>0.47361495992650021</v>
      </c>
    </row>
    <row r="924" spans="2:11" x14ac:dyDescent="0.35">
      <c r="B924" s="231"/>
      <c r="C924" s="232" t="s">
        <v>111</v>
      </c>
      <c r="D924" s="267">
        <f>D927+D930</f>
        <v>0</v>
      </c>
      <c r="E924" s="268">
        <f t="shared" si="124"/>
        <v>0</v>
      </c>
      <c r="F924" s="269">
        <f t="shared" si="124"/>
        <v>0</v>
      </c>
      <c r="G924" s="219">
        <v>0</v>
      </c>
      <c r="H924" s="233">
        <f t="shared" si="125"/>
        <v>0</v>
      </c>
      <c r="I924" s="234">
        <f t="shared" si="125"/>
        <v>0</v>
      </c>
      <c r="J924" s="232">
        <f t="shared" si="125"/>
        <v>0</v>
      </c>
      <c r="K924" s="219">
        <v>0</v>
      </c>
    </row>
    <row r="925" spans="2:11" x14ac:dyDescent="0.35">
      <c r="B925" s="231"/>
      <c r="C925" s="232" t="s">
        <v>113</v>
      </c>
      <c r="D925" s="267">
        <f>D928+D931</f>
        <v>1.8545</v>
      </c>
      <c r="E925" s="268">
        <f t="shared" si="124"/>
        <v>2.9045000000000001</v>
      </c>
      <c r="F925" s="269">
        <f t="shared" si="124"/>
        <v>1.6597900000000001</v>
      </c>
      <c r="G925" s="235">
        <f>F925/E925</f>
        <v>0.57145463935272856</v>
      </c>
      <c r="H925" s="233">
        <f t="shared" si="125"/>
        <v>1.91195</v>
      </c>
      <c r="I925" s="234">
        <f t="shared" si="125"/>
        <v>2.36191</v>
      </c>
      <c r="J925" s="232">
        <f t="shared" si="125"/>
        <v>1.1186359100000001</v>
      </c>
      <c r="K925" s="235">
        <f>J925/I925</f>
        <v>0.47361495992650021</v>
      </c>
    </row>
    <row r="926" spans="2:11" x14ac:dyDescent="0.35">
      <c r="B926" s="236"/>
      <c r="C926" s="237" t="s">
        <v>137</v>
      </c>
      <c r="D926" s="270">
        <f>SUM(D927:D928)</f>
        <v>1.6197900000000001</v>
      </c>
      <c r="E926" s="271">
        <f>SUM(E927:E928)</f>
        <v>2.6697899999999999</v>
      </c>
      <c r="F926" s="271">
        <f>SUM(F927:F928)</f>
        <v>1.6597900000000001</v>
      </c>
      <c r="G926" s="53">
        <f t="shared" si="120"/>
        <v>0.62169309196603484</v>
      </c>
      <c r="H926" s="238">
        <v>1.6197900000000001</v>
      </c>
      <c r="I926" s="239">
        <v>2.0697899999999998</v>
      </c>
      <c r="J926" s="239">
        <v>1.05979</v>
      </c>
      <c r="K926" s="53">
        <f t="shared" si="121"/>
        <v>0.51202779025891521</v>
      </c>
    </row>
    <row r="927" spans="2:11" x14ac:dyDescent="0.35">
      <c r="B927" s="240"/>
      <c r="C927" s="241" t="s">
        <v>111</v>
      </c>
      <c r="D927" s="272">
        <v>0</v>
      </c>
      <c r="E927" s="273">
        <v>0</v>
      </c>
      <c r="F927" s="273">
        <v>0</v>
      </c>
      <c r="G927" s="48">
        <v>0</v>
      </c>
      <c r="H927" s="44">
        <v>0</v>
      </c>
      <c r="I927" s="47">
        <v>0</v>
      </c>
      <c r="J927" s="47">
        <v>0</v>
      </c>
      <c r="K927" s="48">
        <v>0</v>
      </c>
    </row>
    <row r="928" spans="2:11" x14ac:dyDescent="0.35">
      <c r="B928" s="240"/>
      <c r="C928" s="54" t="s">
        <v>113</v>
      </c>
      <c r="D928" s="272">
        <v>1.6197900000000001</v>
      </c>
      <c r="E928" s="273">
        <v>2.6697899999999999</v>
      </c>
      <c r="F928" s="273">
        <v>1.6597900000000001</v>
      </c>
      <c r="G928" s="49">
        <f>F928/E928</f>
        <v>0.62169309196603484</v>
      </c>
      <c r="H928" s="44">
        <v>1.6197900000000001</v>
      </c>
      <c r="I928" s="47">
        <v>2.0697899999999998</v>
      </c>
      <c r="J928" s="47">
        <v>1.05979</v>
      </c>
      <c r="K928" s="49">
        <f>J928/I928</f>
        <v>0.51202779025891521</v>
      </c>
    </row>
    <row r="929" spans="2:11" x14ac:dyDescent="0.35">
      <c r="B929" s="90"/>
      <c r="C929" s="668" t="s">
        <v>225</v>
      </c>
      <c r="D929" s="270">
        <f>SUM(D930:D931)</f>
        <v>0.23471</v>
      </c>
      <c r="E929" s="271">
        <f>SUM(E930:E931)</f>
        <v>0.23471</v>
      </c>
      <c r="F929" s="271">
        <f>SUM(F930:F931)</f>
        <v>0</v>
      </c>
      <c r="G929" s="53">
        <f>F929/E929</f>
        <v>0</v>
      </c>
      <c r="H929" s="238">
        <v>0.29215999999999998</v>
      </c>
      <c r="I929" s="239">
        <v>0.29211999999999999</v>
      </c>
      <c r="J929" s="239">
        <v>5.8845910000000001E-2</v>
      </c>
      <c r="K929" s="53">
        <f>J929/I929</f>
        <v>0.2014443037108038</v>
      </c>
    </row>
    <row r="930" spans="2:11" x14ac:dyDescent="0.35">
      <c r="B930" s="240"/>
      <c r="C930" s="241" t="s">
        <v>111</v>
      </c>
      <c r="D930" s="272">
        <v>0</v>
      </c>
      <c r="E930" s="273">
        <v>0</v>
      </c>
      <c r="F930" s="273">
        <v>0</v>
      </c>
      <c r="G930" s="48">
        <v>0</v>
      </c>
      <c r="H930" s="44">
        <v>0</v>
      </c>
      <c r="I930" s="47">
        <v>0</v>
      </c>
      <c r="J930" s="47">
        <v>0</v>
      </c>
      <c r="K930" s="48">
        <v>0</v>
      </c>
    </row>
    <row r="931" spans="2:11" ht="15" thickBot="1" x14ac:dyDescent="0.4">
      <c r="B931" s="14"/>
      <c r="C931" s="55" t="s">
        <v>113</v>
      </c>
      <c r="D931" s="274">
        <v>0.23471</v>
      </c>
      <c r="E931" s="275">
        <v>0.23471</v>
      </c>
      <c r="F931" s="275">
        <v>0</v>
      </c>
      <c r="G931" s="49">
        <f>F931/E931</f>
        <v>0</v>
      </c>
      <c r="H931" s="46">
        <v>0.29215999999999998</v>
      </c>
      <c r="I931" s="15">
        <v>0.29211999999999999</v>
      </c>
      <c r="J931" s="15">
        <v>5.8845910000000001E-2</v>
      </c>
      <c r="K931" s="49">
        <f>J931/I931</f>
        <v>0.2014443037108038</v>
      </c>
    </row>
    <row r="932" spans="2:11" x14ac:dyDescent="0.35">
      <c r="B932" s="194" t="s">
        <v>82</v>
      </c>
      <c r="C932" s="228" t="s">
        <v>83</v>
      </c>
      <c r="D932" s="264">
        <f t="shared" ref="D932:F934" si="126">D935+D938</f>
        <v>642.25378999999998</v>
      </c>
      <c r="E932" s="265">
        <f t="shared" si="126"/>
        <v>625.86532486999999</v>
      </c>
      <c r="F932" s="266">
        <f t="shared" si="126"/>
        <v>259.27730299999996</v>
      </c>
      <c r="G932" s="230">
        <f>F932/E932</f>
        <v>0.41427011962015164</v>
      </c>
      <c r="H932" s="214">
        <f t="shared" ref="H932:J934" si="127">H935+H938</f>
        <v>642.25378999999998</v>
      </c>
      <c r="I932" s="222">
        <f t="shared" si="127"/>
        <v>556.12578568000004</v>
      </c>
      <c r="J932" s="229">
        <f t="shared" si="127"/>
        <v>291.62904403999994</v>
      </c>
      <c r="K932" s="230">
        <f>J932/I932</f>
        <v>0.52439403377675065</v>
      </c>
    </row>
    <row r="933" spans="2:11" x14ac:dyDescent="0.35">
      <c r="B933" s="231"/>
      <c r="C933" s="232" t="s">
        <v>111</v>
      </c>
      <c r="D933" s="267">
        <f t="shared" si="126"/>
        <v>642.25378999999998</v>
      </c>
      <c r="E933" s="268">
        <f t="shared" si="126"/>
        <v>625.86532486999999</v>
      </c>
      <c r="F933" s="269">
        <f t="shared" si="126"/>
        <v>259.27730299999996</v>
      </c>
      <c r="G933" s="235">
        <f>F933/E933</f>
        <v>0.41427011962015164</v>
      </c>
      <c r="H933" s="233">
        <f t="shared" si="127"/>
        <v>642.25378999999998</v>
      </c>
      <c r="I933" s="234">
        <f t="shared" si="127"/>
        <v>556.12578568000004</v>
      </c>
      <c r="J933" s="232">
        <f t="shared" si="127"/>
        <v>291.62904403999994</v>
      </c>
      <c r="K933" s="235">
        <f>J933/I933</f>
        <v>0.52439403377675065</v>
      </c>
    </row>
    <row r="934" spans="2:11" x14ac:dyDescent="0.35">
      <c r="B934" s="231"/>
      <c r="C934" s="232" t="s">
        <v>113</v>
      </c>
      <c r="D934" s="267">
        <f t="shared" si="126"/>
        <v>0</v>
      </c>
      <c r="E934" s="268">
        <f t="shared" si="126"/>
        <v>0</v>
      </c>
      <c r="F934" s="269">
        <f t="shared" si="126"/>
        <v>0</v>
      </c>
      <c r="G934" s="219">
        <v>0</v>
      </c>
      <c r="H934" s="233">
        <f t="shared" si="127"/>
        <v>0</v>
      </c>
      <c r="I934" s="234">
        <f t="shared" si="127"/>
        <v>0</v>
      </c>
      <c r="J934" s="232">
        <f t="shared" si="127"/>
        <v>0</v>
      </c>
      <c r="K934" s="219">
        <v>0</v>
      </c>
    </row>
    <row r="935" spans="2:11" x14ac:dyDescent="0.35">
      <c r="B935" s="236"/>
      <c r="C935" s="237" t="s">
        <v>137</v>
      </c>
      <c r="D935" s="270">
        <f>SUM(D936:D937)</f>
        <v>642.25378999999998</v>
      </c>
      <c r="E935" s="271">
        <f>SUM(E936:E937)</f>
        <v>625.86532486999999</v>
      </c>
      <c r="F935" s="271">
        <f>SUM(F936:F937)</f>
        <v>259.27730299999996</v>
      </c>
      <c r="G935" s="53">
        <f>F935/E935</f>
        <v>0.41427011962015164</v>
      </c>
      <c r="H935" s="238">
        <v>642.25378999999998</v>
      </c>
      <c r="I935" s="239">
        <v>556.12578568000004</v>
      </c>
      <c r="J935" s="239">
        <v>291.62904403999994</v>
      </c>
      <c r="K935" s="53">
        <f>J935/I935</f>
        <v>0.52439403377675065</v>
      </c>
    </row>
    <row r="936" spans="2:11" x14ac:dyDescent="0.35">
      <c r="B936" s="240"/>
      <c r="C936" s="241" t="s">
        <v>111</v>
      </c>
      <c r="D936" s="272">
        <v>642.25378999999998</v>
      </c>
      <c r="E936" s="273">
        <v>625.86532486999999</v>
      </c>
      <c r="F936" s="273">
        <v>259.27730299999996</v>
      </c>
      <c r="G936" s="49">
        <f>F936/E936</f>
        <v>0.41427011962015164</v>
      </c>
      <c r="H936" s="44">
        <v>642.25378999999998</v>
      </c>
      <c r="I936" s="47">
        <v>556.12578568000004</v>
      </c>
      <c r="J936" s="47">
        <v>291.62904403999994</v>
      </c>
      <c r="K936" s="49">
        <f>J936/I936</f>
        <v>0.52439403377675065</v>
      </c>
    </row>
    <row r="937" spans="2:11" x14ac:dyDescent="0.35">
      <c r="B937" s="240"/>
      <c r="C937" s="54" t="s">
        <v>113</v>
      </c>
      <c r="D937" s="272">
        <v>0</v>
      </c>
      <c r="E937" s="273">
        <v>0</v>
      </c>
      <c r="F937" s="273">
        <v>0</v>
      </c>
      <c r="G937" s="48">
        <v>0</v>
      </c>
      <c r="H937" s="44">
        <v>0</v>
      </c>
      <c r="I937" s="47">
        <v>0</v>
      </c>
      <c r="J937" s="47">
        <v>0</v>
      </c>
      <c r="K937" s="48">
        <v>0</v>
      </c>
    </row>
    <row r="938" spans="2:11" x14ac:dyDescent="0.35">
      <c r="B938" s="90"/>
      <c r="C938" s="668" t="s">
        <v>225</v>
      </c>
      <c r="D938" s="270">
        <f>SUM(D939:D940)</f>
        <v>0</v>
      </c>
      <c r="E938" s="271">
        <f>SUM(E939:E940)</f>
        <v>0</v>
      </c>
      <c r="F938" s="271">
        <f>SUM(F939:F940)</f>
        <v>0</v>
      </c>
      <c r="G938" s="72">
        <v>0</v>
      </c>
      <c r="H938" s="238">
        <v>0</v>
      </c>
      <c r="I938" s="239">
        <v>0</v>
      </c>
      <c r="J938" s="239">
        <v>0</v>
      </c>
      <c r="K938" s="72">
        <v>0</v>
      </c>
    </row>
    <row r="939" spans="2:11" x14ac:dyDescent="0.35">
      <c r="B939" s="240"/>
      <c r="C939" s="241" t="s">
        <v>111</v>
      </c>
      <c r="D939" s="272">
        <v>0</v>
      </c>
      <c r="E939" s="273">
        <f>SUM(F938)</f>
        <v>0</v>
      </c>
      <c r="F939" s="273">
        <v>0</v>
      </c>
      <c r="G939" s="48">
        <v>0</v>
      </c>
      <c r="H939" s="44">
        <v>0</v>
      </c>
      <c r="I939" s="47">
        <v>0</v>
      </c>
      <c r="J939" s="47">
        <v>0</v>
      </c>
      <c r="K939" s="48">
        <v>0</v>
      </c>
    </row>
    <row r="940" spans="2:11" ht="15" thickBot="1" x14ac:dyDescent="0.4">
      <c r="B940" s="14"/>
      <c r="C940" s="55" t="s">
        <v>113</v>
      </c>
      <c r="D940" s="274">
        <v>0</v>
      </c>
      <c r="E940" s="275">
        <v>0</v>
      </c>
      <c r="F940" s="275">
        <v>0</v>
      </c>
      <c r="G940" s="48">
        <v>0</v>
      </c>
      <c r="H940" s="46">
        <v>0</v>
      </c>
      <c r="I940" s="15">
        <v>0</v>
      </c>
      <c r="J940" s="15">
        <v>0</v>
      </c>
      <c r="K940" s="48">
        <v>0</v>
      </c>
    </row>
    <row r="941" spans="2:11" x14ac:dyDescent="0.35">
      <c r="B941" s="194" t="s">
        <v>38</v>
      </c>
      <c r="C941" s="228" t="s">
        <v>39</v>
      </c>
      <c r="D941" s="264">
        <f t="shared" ref="D941:F943" si="128">D945+D949</f>
        <v>5286.2767006362592</v>
      </c>
      <c r="E941" s="265">
        <f t="shared" si="128"/>
        <v>5431.0440229462602</v>
      </c>
      <c r="F941" s="266">
        <f t="shared" si="128"/>
        <v>2661.6281569962584</v>
      </c>
      <c r="G941" s="230">
        <f t="shared" ref="G941:G951" si="129">F941/E941</f>
        <v>0.49007670454351521</v>
      </c>
      <c r="H941" s="214">
        <f t="shared" ref="H941:J943" si="130">H945+H949</f>
        <v>5278.7933459164051</v>
      </c>
      <c r="I941" s="222">
        <f t="shared" si="130"/>
        <v>5328.0473759964061</v>
      </c>
      <c r="J941" s="229">
        <f t="shared" si="130"/>
        <v>2635.9487337964056</v>
      </c>
      <c r="K941" s="230">
        <f t="shared" ref="K941:K951" si="131">J941/I941</f>
        <v>0.49473072361775927</v>
      </c>
    </row>
    <row r="942" spans="2:11" x14ac:dyDescent="0.35">
      <c r="B942" s="231"/>
      <c r="C942" s="232" t="s">
        <v>111</v>
      </c>
      <c r="D942" s="267">
        <f t="shared" si="128"/>
        <v>5276.10563</v>
      </c>
      <c r="E942" s="268">
        <f t="shared" si="128"/>
        <v>5420.8799523100006</v>
      </c>
      <c r="F942" s="269">
        <f t="shared" si="128"/>
        <v>2651.4980863600003</v>
      </c>
      <c r="G942" s="308">
        <f>F942/E942</f>
        <v>0.48912687786604037</v>
      </c>
      <c r="H942" s="233">
        <f t="shared" si="130"/>
        <v>5276.10563</v>
      </c>
      <c r="I942" s="234">
        <f t="shared" si="130"/>
        <v>5325.3616600800005</v>
      </c>
      <c r="J942" s="232">
        <f t="shared" si="130"/>
        <v>2633.3170178800001</v>
      </c>
      <c r="K942" s="308">
        <f>J942/I942</f>
        <v>0.49448604357144094</v>
      </c>
    </row>
    <row r="943" spans="2:11" x14ac:dyDescent="0.35">
      <c r="B943" s="231"/>
      <c r="C943" s="232" t="s">
        <v>241</v>
      </c>
      <c r="D943" s="267">
        <f t="shared" si="128"/>
        <v>4.0999999999999995E-2</v>
      </c>
      <c r="E943" s="268">
        <f t="shared" si="128"/>
        <v>3.4000000000000002E-2</v>
      </c>
      <c r="F943" s="269">
        <f t="shared" si="128"/>
        <v>0</v>
      </c>
      <c r="G943" s="308">
        <f>F943/E943</f>
        <v>0</v>
      </c>
      <c r="H943" s="233">
        <f t="shared" si="130"/>
        <v>2.6877159164055779</v>
      </c>
      <c r="I943" s="234">
        <f t="shared" si="130"/>
        <v>2.6857159164055777</v>
      </c>
      <c r="J943" s="232">
        <f t="shared" si="130"/>
        <v>2.6317159164055779</v>
      </c>
      <c r="K943" s="308">
        <f>J943/I943</f>
        <v>0.97989362922930778</v>
      </c>
    </row>
    <row r="944" spans="2:11" x14ac:dyDescent="0.35">
      <c r="B944" s="231"/>
      <c r="C944" s="232" t="s">
        <v>257</v>
      </c>
      <c r="D944" s="764">
        <v>10.1300706362585</v>
      </c>
      <c r="E944" s="763">
        <v>10.130070636258509</v>
      </c>
      <c r="F944" s="763">
        <v>10.130070636258509</v>
      </c>
      <c r="G944" s="308">
        <f t="shared" ref="G944" si="132">F944/E944</f>
        <v>1</v>
      </c>
      <c r="H944" s="764" t="s">
        <v>230</v>
      </c>
      <c r="I944" s="763" t="s">
        <v>230</v>
      </c>
      <c r="J944" s="763" t="s">
        <v>230</v>
      </c>
      <c r="K944" s="765" t="s">
        <v>230</v>
      </c>
    </row>
    <row r="945" spans="1:11" x14ac:dyDescent="0.35">
      <c r="B945" s="236"/>
      <c r="C945" s="668" t="s">
        <v>137</v>
      </c>
      <c r="D945" s="238">
        <f>SUM(D946:D948)</f>
        <v>3520.3110206362585</v>
      </c>
      <c r="E945" s="309">
        <f>SUM(E946:E948)</f>
        <v>3570.2844071162594</v>
      </c>
      <c r="F945" s="309">
        <f>SUM(F946:F948)</f>
        <v>1028.3778249062584</v>
      </c>
      <c r="G945" s="310">
        <f t="shared" si="129"/>
        <v>0.2880380685797761</v>
      </c>
      <c r="H945" s="238">
        <f>SUM(H946:H947)</f>
        <v>3512.8126659164054</v>
      </c>
      <c r="I945" s="309">
        <f>SUM(I946:I947)</f>
        <v>3505.9796906664055</v>
      </c>
      <c r="J945" s="309">
        <f>SUM(J946:J947)</f>
        <v>1004.7144722364058</v>
      </c>
      <c r="K945" s="310">
        <f t="shared" si="131"/>
        <v>0.28657167493330027</v>
      </c>
    </row>
    <row r="946" spans="1:11" x14ac:dyDescent="0.35">
      <c r="B946" s="484"/>
      <c r="C946" s="669" t="s">
        <v>111</v>
      </c>
      <c r="D946" s="272">
        <v>3510.1809499999999</v>
      </c>
      <c r="E946" s="497">
        <v>3560.1543364800009</v>
      </c>
      <c r="F946" s="497">
        <v>1018.24775427</v>
      </c>
      <c r="G946" s="675">
        <f t="shared" si="129"/>
        <v>0.28601225060281033</v>
      </c>
      <c r="H946" s="44">
        <v>3510.1809499999999</v>
      </c>
      <c r="I946" s="304">
        <v>3503.34797475</v>
      </c>
      <c r="J946" s="304">
        <v>1002.0827563200002</v>
      </c>
      <c r="K946" s="675">
        <f t="shared" si="131"/>
        <v>0.28603574738861304</v>
      </c>
    </row>
    <row r="947" spans="1:11" x14ac:dyDescent="0.35">
      <c r="B947" s="484"/>
      <c r="C947" s="485" t="s">
        <v>241</v>
      </c>
      <c r="D947" s="272">
        <v>0</v>
      </c>
      <c r="E947" s="497">
        <v>0</v>
      </c>
      <c r="F947" s="497">
        <v>0</v>
      </c>
      <c r="G947" s="311">
        <v>0</v>
      </c>
      <c r="H947" s="44">
        <v>2.6317159164055779</v>
      </c>
      <c r="I947" s="304">
        <v>2.6317159164055779</v>
      </c>
      <c r="J947" s="304">
        <v>2.6317159164055779</v>
      </c>
      <c r="K947" s="675">
        <f t="shared" si="131"/>
        <v>1</v>
      </c>
    </row>
    <row r="948" spans="1:11" x14ac:dyDescent="0.35">
      <c r="B948" s="484"/>
      <c r="C948" s="485" t="s">
        <v>257</v>
      </c>
      <c r="D948" s="426">
        <v>10.1300706362585</v>
      </c>
      <c r="E948" s="427">
        <v>10.130070636258509</v>
      </c>
      <c r="F948" s="427">
        <v>10.130070636258509</v>
      </c>
      <c r="G948" s="675">
        <f>F948/E948</f>
        <v>1</v>
      </c>
      <c r="H948" s="768" t="s">
        <v>230</v>
      </c>
      <c r="I948" s="769" t="s">
        <v>230</v>
      </c>
      <c r="J948" s="769" t="s">
        <v>230</v>
      </c>
      <c r="K948" s="675" t="s">
        <v>230</v>
      </c>
    </row>
    <row r="949" spans="1:11" x14ac:dyDescent="0.35">
      <c r="B949" s="670"/>
      <c r="C949" s="668" t="s">
        <v>225</v>
      </c>
      <c r="D949" s="270">
        <f>SUM(D950:D951)</f>
        <v>1765.9656800000002</v>
      </c>
      <c r="E949" s="496">
        <f>SUM(E950:E951)</f>
        <v>1860.7596158300003</v>
      </c>
      <c r="F949" s="496">
        <f>SUM(F950:F951)</f>
        <v>1633.2503320900003</v>
      </c>
      <c r="G949" s="310">
        <f t="shared" si="129"/>
        <v>0.87773311404411658</v>
      </c>
      <c r="H949" s="238">
        <f>SUM(H950:H951)</f>
        <v>1765.9806800000001</v>
      </c>
      <c r="I949" s="309">
        <f>SUM(I950:I951)</f>
        <v>1822.0676853300004</v>
      </c>
      <c r="J949" s="309">
        <f>SUM(J950:J951)</f>
        <v>1631.23426156</v>
      </c>
      <c r="K949" s="310">
        <f t="shared" si="131"/>
        <v>0.89526545840944549</v>
      </c>
    </row>
    <row r="950" spans="1:11" x14ac:dyDescent="0.35">
      <c r="B950" s="484"/>
      <c r="C950" s="669" t="s">
        <v>111</v>
      </c>
      <c r="D950" s="272">
        <v>1765.9246800000003</v>
      </c>
      <c r="E950" s="497">
        <v>1860.7256158300002</v>
      </c>
      <c r="F950" s="497">
        <v>1633.2503320900003</v>
      </c>
      <c r="G950" s="675">
        <f t="shared" si="129"/>
        <v>0.87774915237111317</v>
      </c>
      <c r="H950" s="44">
        <v>1765.9246800000001</v>
      </c>
      <c r="I950" s="304">
        <v>1822.0136853300003</v>
      </c>
      <c r="J950" s="304">
        <v>1631.23426156</v>
      </c>
      <c r="K950" s="675">
        <f t="shared" si="131"/>
        <v>0.89529199187357011</v>
      </c>
    </row>
    <row r="951" spans="1:11" ht="15" thickBot="1" x14ac:dyDescent="0.4">
      <c r="B951" s="671"/>
      <c r="C951" s="672" t="s">
        <v>113</v>
      </c>
      <c r="D951" s="500">
        <v>4.0999999999999995E-2</v>
      </c>
      <c r="E951" s="275">
        <v>3.4000000000000002E-2</v>
      </c>
      <c r="F951" s="275">
        <v>0</v>
      </c>
      <c r="G951" s="676">
        <f t="shared" si="129"/>
        <v>0</v>
      </c>
      <c r="H951" s="295">
        <v>5.6000000000000001E-2</v>
      </c>
      <c r="I951" s="15">
        <v>5.3999999999999999E-2</v>
      </c>
      <c r="J951" s="15">
        <v>0</v>
      </c>
      <c r="K951" s="676">
        <f t="shared" si="131"/>
        <v>0</v>
      </c>
    </row>
    <row r="952" spans="1:11" x14ac:dyDescent="0.35">
      <c r="B952" t="s">
        <v>141</v>
      </c>
    </row>
    <row r="954" spans="1:11" ht="15" thickBot="1" x14ac:dyDescent="0.4">
      <c r="B954" s="5" t="s">
        <v>138</v>
      </c>
      <c r="D954" s="3"/>
      <c r="E954" s="3"/>
      <c r="F954" s="3"/>
      <c r="H954" s="3"/>
      <c r="I954" s="3"/>
      <c r="J954" s="3"/>
    </row>
    <row r="955" spans="1:11" ht="15" thickBot="1" x14ac:dyDescent="0.4">
      <c r="B955" s="863" t="s">
        <v>187</v>
      </c>
      <c r="C955" s="896"/>
      <c r="D955" s="899">
        <v>2018</v>
      </c>
      <c r="E955" s="900"/>
      <c r="F955" s="900"/>
      <c r="G955" s="901"/>
      <c r="H955" s="899">
        <v>2017</v>
      </c>
      <c r="I955" s="900"/>
      <c r="J955" s="900"/>
      <c r="K955" s="901"/>
    </row>
    <row r="956" spans="1:11" ht="28.9" customHeight="1" x14ac:dyDescent="0.35">
      <c r="B956" s="872"/>
      <c r="C956" s="897"/>
      <c r="D956" s="902" t="s">
        <v>107</v>
      </c>
      <c r="E956" s="904" t="s">
        <v>108</v>
      </c>
      <c r="F956" s="904" t="s">
        <v>50</v>
      </c>
      <c r="G956" s="908" t="s">
        <v>150</v>
      </c>
      <c r="H956" s="910" t="s">
        <v>107</v>
      </c>
      <c r="I956" s="904" t="s">
        <v>108</v>
      </c>
      <c r="J956" s="904" t="s">
        <v>50</v>
      </c>
      <c r="K956" s="908" t="s">
        <v>150</v>
      </c>
    </row>
    <row r="957" spans="1:11" ht="19.5" customHeight="1" thickBot="1" x14ac:dyDescent="0.4">
      <c r="B957" s="864"/>
      <c r="C957" s="898"/>
      <c r="D957" s="913"/>
      <c r="E957" s="914"/>
      <c r="F957" s="912"/>
      <c r="G957" s="909"/>
      <c r="H957" s="911"/>
      <c r="I957" s="905"/>
      <c r="J957" s="912"/>
      <c r="K957" s="909"/>
    </row>
    <row r="958" spans="1:11" ht="14.25" customHeight="1" x14ac:dyDescent="0.35">
      <c r="B958" s="242"/>
      <c r="C958" s="243" t="s">
        <v>228</v>
      </c>
      <c r="D958" s="214">
        <v>7370.5801948795388</v>
      </c>
      <c r="E958" s="195">
        <v>7316.6444408195393</v>
      </c>
      <c r="F958" s="195">
        <v>3346.4440506595388</v>
      </c>
      <c r="G958" s="230">
        <f t="shared" ref="G958:G971" si="133">F958/E958</f>
        <v>0.4573741525541048</v>
      </c>
      <c r="H958" s="214">
        <v>6762.7689591000008</v>
      </c>
      <c r="I958" s="195">
        <v>6779.3537062099995</v>
      </c>
      <c r="J958" s="195">
        <v>3073.1509963799999</v>
      </c>
      <c r="K958" s="230">
        <f>J958/I958</f>
        <v>0.45331031976764141</v>
      </c>
    </row>
    <row r="959" spans="1:11" x14ac:dyDescent="0.35">
      <c r="A959" s="11"/>
      <c r="B959" s="231"/>
      <c r="C959" s="232" t="s">
        <v>111</v>
      </c>
      <c r="D959" s="210">
        <v>7061.95172</v>
      </c>
      <c r="E959" s="198">
        <v>7002.5264737499992</v>
      </c>
      <c r="F959" s="198">
        <v>3277.8707972799994</v>
      </c>
      <c r="G959" s="235">
        <f t="shared" si="133"/>
        <v>0.46809830845589523</v>
      </c>
      <c r="H959" s="210">
        <v>6513.7775899999997</v>
      </c>
      <c r="I959" s="198">
        <v>6525.0166824999997</v>
      </c>
      <c r="J959" s="198">
        <v>3040.11665399</v>
      </c>
      <c r="K959" s="235">
        <f>J959/I959</f>
        <v>0.46591706993539939</v>
      </c>
    </row>
    <row r="960" spans="1:11" x14ac:dyDescent="0.35">
      <c r="B960" s="231"/>
      <c r="C960" s="232" t="s">
        <v>113</v>
      </c>
      <c r="D960" s="210">
        <v>308.6284748795394</v>
      </c>
      <c r="E960" s="198">
        <v>314.11796706953942</v>
      </c>
      <c r="F960" s="198">
        <v>68.573253379539381</v>
      </c>
      <c r="G960" s="235">
        <f t="shared" si="133"/>
        <v>0.21830414229173536</v>
      </c>
      <c r="H960" s="210">
        <v>248.99136910000001</v>
      </c>
      <c r="I960" s="198">
        <v>254.33702371000001</v>
      </c>
      <c r="J960" s="300">
        <v>33.034342389999999</v>
      </c>
      <c r="K960" s="235">
        <f>J960/I960</f>
        <v>0.12988412739966004</v>
      </c>
    </row>
    <row r="961" spans="1:11" x14ac:dyDescent="0.35">
      <c r="B961" s="236"/>
      <c r="C961" s="237" t="s">
        <v>137</v>
      </c>
      <c r="D961" s="290">
        <v>5362.057526979539</v>
      </c>
      <c r="E961" s="301">
        <v>5302.6296676895399</v>
      </c>
      <c r="F961" s="244">
        <v>1646.966364539539</v>
      </c>
      <c r="G961" s="53">
        <f t="shared" si="133"/>
        <v>0.31059426506342364</v>
      </c>
      <c r="H961" s="290">
        <v>4874.9024491</v>
      </c>
      <c r="I961" s="301">
        <v>4885.1356047500003</v>
      </c>
      <c r="J961" s="244">
        <v>1407.5104910800001</v>
      </c>
      <c r="K961" s="53">
        <f t="shared" ref="K961:K967" si="134">J961/I961</f>
        <v>0.28812106867850812</v>
      </c>
    </row>
    <row r="962" spans="1:11" x14ac:dyDescent="0.35">
      <c r="B962" s="240"/>
      <c r="C962" s="241" t="s">
        <v>111</v>
      </c>
      <c r="D962" s="305">
        <v>5086.2770700000001</v>
      </c>
      <c r="E962" s="302">
        <v>5022.4597185199991</v>
      </c>
      <c r="F962" s="24">
        <v>1602.1751928399995</v>
      </c>
      <c r="G962" s="49">
        <f t="shared" si="133"/>
        <v>0.31900209909739663</v>
      </c>
      <c r="H962" s="305">
        <v>4630.2149099999997</v>
      </c>
      <c r="I962" s="302">
        <v>4635.0803010400004</v>
      </c>
      <c r="J962" s="24">
        <v>1375.8191401399999</v>
      </c>
      <c r="K962" s="49">
        <f t="shared" si="134"/>
        <v>0.29682746593005072</v>
      </c>
    </row>
    <row r="963" spans="1:11" x14ac:dyDescent="0.35">
      <c r="B963" s="240"/>
      <c r="C963" s="54" t="s">
        <v>113</v>
      </c>
      <c r="D963" s="305">
        <v>275.78045697953934</v>
      </c>
      <c r="E963" s="302">
        <v>280.16994916953934</v>
      </c>
      <c r="F963" s="24">
        <v>44.791171699539376</v>
      </c>
      <c r="G963" s="49">
        <f t="shared" si="133"/>
        <v>0.15987143457857031</v>
      </c>
      <c r="H963" s="305">
        <v>244.68753909999998</v>
      </c>
      <c r="I963" s="302">
        <v>250.05530370999998</v>
      </c>
      <c r="J963" s="24">
        <v>31.691350939999996</v>
      </c>
      <c r="K963" s="49">
        <f t="shared" si="134"/>
        <v>0.1267373675735102</v>
      </c>
    </row>
    <row r="964" spans="1:11" x14ac:dyDescent="0.35">
      <c r="B964" s="90"/>
      <c r="C964" s="237" t="s">
        <v>225</v>
      </c>
      <c r="D964" s="290">
        <v>2008.5226679</v>
      </c>
      <c r="E964" s="301">
        <v>2014.0147731300001</v>
      </c>
      <c r="F964" s="244">
        <v>1699.4776861199989</v>
      </c>
      <c r="G964" s="53">
        <f t="shared" si="133"/>
        <v>0.84382582928069783</v>
      </c>
      <c r="H964" s="290">
        <v>1887.8635099999999</v>
      </c>
      <c r="I964" s="301">
        <v>1894.2151014599999</v>
      </c>
      <c r="J964" s="244">
        <v>1665.6405053000001</v>
      </c>
      <c r="K964" s="53">
        <f t="shared" si="134"/>
        <v>0.87933017956417836</v>
      </c>
    </row>
    <row r="965" spans="1:11" x14ac:dyDescent="0.35">
      <c r="B965" s="240"/>
      <c r="C965" s="241" t="s">
        <v>111</v>
      </c>
      <c r="D965" s="305">
        <v>1975.6746499999999</v>
      </c>
      <c r="E965" s="302">
        <v>1980.0667552300001</v>
      </c>
      <c r="F965" s="24">
        <v>1675.6956044399999</v>
      </c>
      <c r="G965" s="49">
        <f t="shared" si="133"/>
        <v>0.84628237912380633</v>
      </c>
      <c r="H965" s="305">
        <v>1883.56268</v>
      </c>
      <c r="I965" s="302">
        <v>1889.9363814599992</v>
      </c>
      <c r="J965" s="24">
        <v>1664.2975138500001</v>
      </c>
      <c r="K965" s="49">
        <f t="shared" si="134"/>
        <v>0.88061033703383695</v>
      </c>
    </row>
    <row r="966" spans="1:11" ht="15" thickBot="1" x14ac:dyDescent="0.4">
      <c r="B966" s="14"/>
      <c r="C966" s="55" t="s">
        <v>113</v>
      </c>
      <c r="D966" s="445">
        <v>32.848017900000059</v>
      </c>
      <c r="E966" s="303">
        <v>33.948017900000082</v>
      </c>
      <c r="F966" s="296">
        <v>23.782081680000005</v>
      </c>
      <c r="G966" s="50">
        <f t="shared" si="133"/>
        <v>0.70054404207203946</v>
      </c>
      <c r="H966" s="445">
        <v>4.3038300000000334</v>
      </c>
      <c r="I966" s="303">
        <v>4.2817200000000355</v>
      </c>
      <c r="J966" s="296">
        <v>1.3429914500000031</v>
      </c>
      <c r="K966" s="50">
        <f t="shared" si="134"/>
        <v>0.3136569999906561</v>
      </c>
    </row>
    <row r="967" spans="1:11" ht="14.25" customHeight="1" x14ac:dyDescent="0.35">
      <c r="B967" s="242">
        <v>12</v>
      </c>
      <c r="C967" s="243" t="s">
        <v>199</v>
      </c>
      <c r="D967" s="214">
        <f t="shared" ref="D967:F969" si="135">D970+D973</f>
        <v>3.2866599999999999</v>
      </c>
      <c r="E967" s="195">
        <f t="shared" si="135"/>
        <v>4.2211359999999996</v>
      </c>
      <c r="F967" s="195">
        <f t="shared" si="135"/>
        <v>3.0244599599999997</v>
      </c>
      <c r="G967" s="230">
        <f t="shared" si="133"/>
        <v>0.7165037942392759</v>
      </c>
      <c r="H967" s="214">
        <f t="shared" ref="H967:J969" si="136">H970+H973</f>
        <v>1.88666</v>
      </c>
      <c r="I967" s="195">
        <f t="shared" si="136"/>
        <v>1.869148</v>
      </c>
      <c r="J967" s="195">
        <f t="shared" si="136"/>
        <v>1.75159939</v>
      </c>
      <c r="K967" s="230">
        <f t="shared" si="134"/>
        <v>0.93711112763676285</v>
      </c>
    </row>
    <row r="968" spans="1:11" x14ac:dyDescent="0.35">
      <c r="A968" s="11"/>
      <c r="B968" s="231"/>
      <c r="C968" s="232" t="s">
        <v>111</v>
      </c>
      <c r="D968" s="210">
        <f t="shared" si="135"/>
        <v>1.88666</v>
      </c>
      <c r="E968" s="198">
        <f t="shared" si="135"/>
        <v>1.721136</v>
      </c>
      <c r="F968" s="198">
        <f t="shared" si="135"/>
        <v>1.62445996</v>
      </c>
      <c r="G968" s="235">
        <f t="shared" si="133"/>
        <v>0.94383009826068365</v>
      </c>
      <c r="H968" s="210">
        <f t="shared" si="136"/>
        <v>1.88666</v>
      </c>
      <c r="I968" s="198">
        <f t="shared" si="136"/>
        <v>1.869148</v>
      </c>
      <c r="J968" s="198">
        <f t="shared" si="136"/>
        <v>1.75159939</v>
      </c>
      <c r="K968" s="235">
        <f>J968/I968</f>
        <v>0.93711112763676285</v>
      </c>
    </row>
    <row r="969" spans="1:11" x14ac:dyDescent="0.35">
      <c r="B969" s="231"/>
      <c r="C969" s="232" t="s">
        <v>113</v>
      </c>
      <c r="D969" s="210">
        <f t="shared" si="135"/>
        <v>1.4</v>
      </c>
      <c r="E969" s="198">
        <f t="shared" si="135"/>
        <v>2.5</v>
      </c>
      <c r="F969" s="198">
        <f t="shared" si="135"/>
        <v>1.4</v>
      </c>
      <c r="G969" s="235">
        <f t="shared" si="133"/>
        <v>0.55999999999999994</v>
      </c>
      <c r="H969" s="210">
        <f t="shared" si="136"/>
        <v>0</v>
      </c>
      <c r="I969" s="198">
        <f t="shared" si="136"/>
        <v>0</v>
      </c>
      <c r="J969" s="300">
        <f t="shared" si="136"/>
        <v>0</v>
      </c>
      <c r="K969" s="219">
        <f>K972+K975</f>
        <v>0</v>
      </c>
    </row>
    <row r="970" spans="1:11" x14ac:dyDescent="0.35">
      <c r="B970" s="236"/>
      <c r="C970" s="237" t="s">
        <v>137</v>
      </c>
      <c r="D970" s="238">
        <v>1.88666</v>
      </c>
      <c r="E970" s="244">
        <v>1.721136</v>
      </c>
      <c r="F970" s="244">
        <v>1.62445996</v>
      </c>
      <c r="G970" s="53">
        <f t="shared" si="133"/>
        <v>0.94383009826068365</v>
      </c>
      <c r="H970" s="238">
        <v>1.88666</v>
      </c>
      <c r="I970" s="244">
        <v>1.869148</v>
      </c>
      <c r="J970" s="244">
        <v>1.75159939</v>
      </c>
      <c r="K970" s="53">
        <f>J970/I970</f>
        <v>0.93711112763676285</v>
      </c>
    </row>
    <row r="971" spans="1:11" x14ac:dyDescent="0.35">
      <c r="B971" s="240"/>
      <c r="C971" s="241" t="s">
        <v>111</v>
      </c>
      <c r="D971" s="44">
        <v>1.88666</v>
      </c>
      <c r="E971" s="24">
        <v>1.721136</v>
      </c>
      <c r="F971" s="24">
        <v>1.62445996</v>
      </c>
      <c r="G971" s="49">
        <f t="shared" si="133"/>
        <v>0.94383009826068365</v>
      </c>
      <c r="H971" s="44">
        <v>1.88666</v>
      </c>
      <c r="I971" s="24">
        <v>1.869148</v>
      </c>
      <c r="J971" s="24">
        <v>1.75159939</v>
      </c>
      <c r="K971" s="49">
        <f>J971/I971</f>
        <v>0.93711112763676285</v>
      </c>
    </row>
    <row r="972" spans="1:11" x14ac:dyDescent="0.35">
      <c r="B972" s="240"/>
      <c r="C972" s="54" t="s">
        <v>113</v>
      </c>
      <c r="D972" s="44">
        <v>0</v>
      </c>
      <c r="E972" s="24">
        <v>0</v>
      </c>
      <c r="F972" s="24">
        <v>0</v>
      </c>
      <c r="G972" s="60">
        <v>0</v>
      </c>
      <c r="H972" s="44">
        <v>0</v>
      </c>
      <c r="I972" s="24">
        <v>0</v>
      </c>
      <c r="J972" s="24">
        <v>0</v>
      </c>
      <c r="K972" s="60">
        <v>0</v>
      </c>
    </row>
    <row r="973" spans="1:11" x14ac:dyDescent="0.35">
      <c r="B973" s="90"/>
      <c r="C973" s="237" t="s">
        <v>225</v>
      </c>
      <c r="D973" s="238">
        <v>1.4</v>
      </c>
      <c r="E973" s="244">
        <v>2.5</v>
      </c>
      <c r="F973" s="244">
        <v>1.4</v>
      </c>
      <c r="G973" s="53">
        <f>F973/E973</f>
        <v>0.55999999999999994</v>
      </c>
      <c r="H973" s="238">
        <v>0</v>
      </c>
      <c r="I973" s="244">
        <v>0</v>
      </c>
      <c r="J973" s="244">
        <v>0</v>
      </c>
      <c r="K973" s="245">
        <v>0</v>
      </c>
    </row>
    <row r="974" spans="1:11" x14ac:dyDescent="0.35">
      <c r="B974" s="240"/>
      <c r="C974" s="241" t="s">
        <v>111</v>
      </c>
      <c r="D974" s="44">
        <v>0</v>
      </c>
      <c r="E974" s="24">
        <v>0</v>
      </c>
      <c r="F974" s="24">
        <v>0</v>
      </c>
      <c r="G974" s="60">
        <v>0</v>
      </c>
      <c r="H974" s="44">
        <v>0</v>
      </c>
      <c r="I974" s="24">
        <v>0</v>
      </c>
      <c r="J974" s="24">
        <v>0</v>
      </c>
      <c r="K974" s="60">
        <v>0</v>
      </c>
    </row>
    <row r="975" spans="1:11" ht="15" thickBot="1" x14ac:dyDescent="0.4">
      <c r="B975" s="14"/>
      <c r="C975" s="55" t="s">
        <v>113</v>
      </c>
      <c r="D975" s="46">
        <v>1.4</v>
      </c>
      <c r="E975" s="45">
        <v>2.5</v>
      </c>
      <c r="F975" s="45">
        <v>1.4</v>
      </c>
      <c r="G975" s="50">
        <f>F975/E975</f>
        <v>0.55999999999999994</v>
      </c>
      <c r="H975" s="295">
        <v>0</v>
      </c>
      <c r="I975" s="296">
        <v>0</v>
      </c>
      <c r="J975" s="296">
        <v>0</v>
      </c>
      <c r="K975" s="60">
        <v>0</v>
      </c>
    </row>
    <row r="976" spans="1:11" ht="14.25" customHeight="1" x14ac:dyDescent="0.35">
      <c r="B976" s="242">
        <v>14</v>
      </c>
      <c r="C976" s="243" t="s">
        <v>14</v>
      </c>
      <c r="D976" s="214">
        <v>211.59747999999999</v>
      </c>
      <c r="E976" s="195">
        <v>224.13662531</v>
      </c>
      <c r="F976" s="195">
        <v>154.42286064999999</v>
      </c>
      <c r="G976" s="230">
        <f>F976/E976</f>
        <v>0.68896754573876562</v>
      </c>
      <c r="H976" s="214">
        <v>159.39004</v>
      </c>
      <c r="I976" s="195">
        <v>191.66866217</v>
      </c>
      <c r="J976" s="195">
        <v>155.69393727000013</v>
      </c>
      <c r="K976" s="230">
        <f t="shared" ref="K976:K983" si="137">J976/I976</f>
        <v>0.81230773725497085</v>
      </c>
    </row>
    <row r="977" spans="1:11" x14ac:dyDescent="0.35">
      <c r="B977" s="231"/>
      <c r="C977" s="232" t="s">
        <v>111</v>
      </c>
      <c r="D977" s="210">
        <f t="shared" ref="D977:F978" si="138">D980+D983</f>
        <v>211.59747999999999</v>
      </c>
      <c r="E977" s="198">
        <f t="shared" si="138"/>
        <v>224.13662531</v>
      </c>
      <c r="F977" s="198">
        <f t="shared" si="138"/>
        <v>154.42286064999999</v>
      </c>
      <c r="G977" s="235">
        <f>F977/E977</f>
        <v>0.68896754573876562</v>
      </c>
      <c r="H977" s="210">
        <f>H980+H983</f>
        <v>159.39004</v>
      </c>
      <c r="I977" s="198">
        <f t="shared" ref="G977:I978" si="139">I980+I983</f>
        <v>191.66866216999998</v>
      </c>
      <c r="J977" s="198">
        <f>J980+J983</f>
        <v>155.69393727000005</v>
      </c>
      <c r="K977" s="235">
        <f>J977/I977</f>
        <v>0.81230773725497052</v>
      </c>
    </row>
    <row r="978" spans="1:11" x14ac:dyDescent="0.35">
      <c r="B978" s="231"/>
      <c r="C978" s="232" t="s">
        <v>113</v>
      </c>
      <c r="D978" s="210">
        <f t="shared" si="138"/>
        <v>0</v>
      </c>
      <c r="E978" s="198">
        <f t="shared" si="138"/>
        <v>0</v>
      </c>
      <c r="F978" s="198">
        <f t="shared" si="138"/>
        <v>0</v>
      </c>
      <c r="G978" s="292">
        <f t="shared" si="139"/>
        <v>0</v>
      </c>
      <c r="H978" s="210">
        <f>H981+H984</f>
        <v>0</v>
      </c>
      <c r="I978" s="198">
        <f t="shared" si="139"/>
        <v>0</v>
      </c>
      <c r="J978" s="220">
        <f>J981+J984</f>
        <v>0</v>
      </c>
      <c r="K978" s="292">
        <f>K981+K984</f>
        <v>0</v>
      </c>
    </row>
    <row r="979" spans="1:11" x14ac:dyDescent="0.35">
      <c r="B979" s="236"/>
      <c r="C979" s="237" t="s">
        <v>137</v>
      </c>
      <c r="D979" s="238">
        <v>22.475619999999999</v>
      </c>
      <c r="E979" s="244">
        <v>22.483652210000002</v>
      </c>
      <c r="F979" s="244">
        <v>20.951131180000001</v>
      </c>
      <c r="G979" s="53">
        <f>F979/E979</f>
        <v>0.93183843017646462</v>
      </c>
      <c r="H979" s="238">
        <v>21.980440000000002</v>
      </c>
      <c r="I979" s="244">
        <v>22.345449200000001</v>
      </c>
      <c r="J979" s="244">
        <v>20.415983019999999</v>
      </c>
      <c r="K979" s="53">
        <f t="shared" si="137"/>
        <v>0.91365283540596709</v>
      </c>
    </row>
    <row r="980" spans="1:11" x14ac:dyDescent="0.35">
      <c r="B980" s="240"/>
      <c r="C980" s="241" t="s">
        <v>111</v>
      </c>
      <c r="D980" s="44">
        <v>22.475619999999999</v>
      </c>
      <c r="E980" s="24">
        <v>22.483652210000002</v>
      </c>
      <c r="F980" s="24">
        <v>20.951131180000001</v>
      </c>
      <c r="G980" s="49">
        <f>F980/E980</f>
        <v>0.93183843017646462</v>
      </c>
      <c r="H980" s="44">
        <v>21.980440000000002</v>
      </c>
      <c r="I980" s="24">
        <v>22.345449200000001</v>
      </c>
      <c r="J980" s="24">
        <v>20.415983019999999</v>
      </c>
      <c r="K980" s="49">
        <f t="shared" si="137"/>
        <v>0.91365283540596709</v>
      </c>
    </row>
    <row r="981" spans="1:11" x14ac:dyDescent="0.35">
      <c r="B981" s="240"/>
      <c r="C981" s="51" t="s">
        <v>113</v>
      </c>
      <c r="D981" s="44">
        <v>0</v>
      </c>
      <c r="E981" s="24">
        <v>0</v>
      </c>
      <c r="F981" s="24">
        <v>0</v>
      </c>
      <c r="G981" s="60">
        <v>0</v>
      </c>
      <c r="H981" s="44">
        <v>0</v>
      </c>
      <c r="I981" s="24">
        <v>0</v>
      </c>
      <c r="J981" s="24">
        <v>0</v>
      </c>
      <c r="K981" s="60">
        <v>0</v>
      </c>
    </row>
    <row r="982" spans="1:11" x14ac:dyDescent="0.35">
      <c r="B982" s="236"/>
      <c r="C982" s="237" t="s">
        <v>225</v>
      </c>
      <c r="D982" s="238">
        <v>189.12186</v>
      </c>
      <c r="E982" s="244">
        <v>201.6529731</v>
      </c>
      <c r="F982" s="244">
        <v>133.47172946999999</v>
      </c>
      <c r="G982" s="53">
        <f>F982/E982</f>
        <v>0.66188823015176257</v>
      </c>
      <c r="H982" s="238">
        <v>137.40960000000001</v>
      </c>
      <c r="I982" s="244">
        <v>169.32321296999999</v>
      </c>
      <c r="J982" s="244">
        <v>135.27795425000005</v>
      </c>
      <c r="K982" s="53">
        <f t="shared" si="137"/>
        <v>0.79893330558266729</v>
      </c>
    </row>
    <row r="983" spans="1:11" x14ac:dyDescent="0.35">
      <c r="B983" s="240"/>
      <c r="C983" s="241" t="s">
        <v>111</v>
      </c>
      <c r="D983" s="44">
        <v>189.12186</v>
      </c>
      <c r="E983" s="24">
        <v>201.6529731</v>
      </c>
      <c r="F983" s="24">
        <v>133.47172946999999</v>
      </c>
      <c r="G983" s="49">
        <f>F983/E983</f>
        <v>0.66188823015176257</v>
      </c>
      <c r="H983" s="44">
        <v>137.40960000000001</v>
      </c>
      <c r="I983" s="24">
        <v>169.32321296999999</v>
      </c>
      <c r="J983" s="24">
        <v>135.27795425000005</v>
      </c>
      <c r="K983" s="49">
        <f t="shared" si="137"/>
        <v>0.79893330558266729</v>
      </c>
    </row>
    <row r="984" spans="1:11" ht="15" thickBot="1" x14ac:dyDescent="0.4">
      <c r="B984" s="14"/>
      <c r="C984" s="52" t="s">
        <v>113</v>
      </c>
      <c r="D984" s="46">
        <v>0</v>
      </c>
      <c r="E984" s="45">
        <v>0</v>
      </c>
      <c r="F984" s="45">
        <v>0</v>
      </c>
      <c r="G984" s="60">
        <v>0</v>
      </c>
      <c r="H984" s="46">
        <v>0</v>
      </c>
      <c r="I984" s="45">
        <v>0</v>
      </c>
      <c r="J984" s="45">
        <v>0</v>
      </c>
      <c r="K984" s="60">
        <v>0</v>
      </c>
    </row>
    <row r="985" spans="1:11" ht="14.25" customHeight="1" x14ac:dyDescent="0.35">
      <c r="B985" s="242" t="s">
        <v>72</v>
      </c>
      <c r="C985" s="243" t="s">
        <v>200</v>
      </c>
      <c r="D985" s="214">
        <v>53.857199999999999</v>
      </c>
      <c r="E985" s="195">
        <v>56.617936989999997</v>
      </c>
      <c r="F985" s="195">
        <v>50.417404580000003</v>
      </c>
      <c r="G985" s="230">
        <f>F985/E985</f>
        <v>0.89048466370127288</v>
      </c>
      <c r="H985" s="214">
        <v>27.75516</v>
      </c>
      <c r="I985" s="195">
        <v>26.708205069999998</v>
      </c>
      <c r="J985" s="195">
        <v>24.570861080000014</v>
      </c>
      <c r="K985" s="230">
        <f t="shared" ref="K985:K1009" si="140">J985/I985</f>
        <v>0.91997425568666324</v>
      </c>
    </row>
    <row r="986" spans="1:11" x14ac:dyDescent="0.35">
      <c r="B986" s="231"/>
      <c r="C986" s="232" t="s">
        <v>111</v>
      </c>
      <c r="D986" s="210">
        <f t="shared" ref="D986:F987" si="141">D989+D992</f>
        <v>53.362200000000001</v>
      </c>
      <c r="E986" s="198">
        <f t="shared" si="141"/>
        <v>56.122936989999999</v>
      </c>
      <c r="F986" s="198">
        <f t="shared" si="141"/>
        <v>50.287330059999995</v>
      </c>
      <c r="G986" s="235">
        <f>F986/E986</f>
        <v>0.89602099884687436</v>
      </c>
      <c r="H986" s="210">
        <f t="shared" ref="H986:J987" si="142">H989+H992</f>
        <v>27.265160000000002</v>
      </c>
      <c r="I986" s="198">
        <f t="shared" si="142"/>
        <v>26.218205069999996</v>
      </c>
      <c r="J986" s="198">
        <f t="shared" si="142"/>
        <v>24.438167260000004</v>
      </c>
      <c r="K986" s="235">
        <f>J986/I986</f>
        <v>0.93210680116173217</v>
      </c>
    </row>
    <row r="987" spans="1:11" x14ac:dyDescent="0.35">
      <c r="B987" s="231"/>
      <c r="C987" s="232" t="s">
        <v>113</v>
      </c>
      <c r="D987" s="210">
        <f t="shared" si="141"/>
        <v>0.495</v>
      </c>
      <c r="E987" s="198">
        <f t="shared" si="141"/>
        <v>0.495</v>
      </c>
      <c r="F987" s="198">
        <f t="shared" si="141"/>
        <v>0.13007452</v>
      </c>
      <c r="G987" s="235">
        <f>F987/E987</f>
        <v>0.26277680808080806</v>
      </c>
      <c r="H987" s="210">
        <f t="shared" si="142"/>
        <v>0.49</v>
      </c>
      <c r="I987" s="198">
        <f t="shared" si="142"/>
        <v>0.49</v>
      </c>
      <c r="J987" s="220">
        <f t="shared" si="142"/>
        <v>0.13269382000000002</v>
      </c>
      <c r="K987" s="235">
        <f>J987/I987</f>
        <v>0.27080371428571431</v>
      </c>
    </row>
    <row r="988" spans="1:11" x14ac:dyDescent="0.35">
      <c r="B988" s="236"/>
      <c r="C988" s="237" t="s">
        <v>137</v>
      </c>
      <c r="D988" s="238">
        <v>47.645180000000003</v>
      </c>
      <c r="E988" s="244">
        <v>50.391677189999996</v>
      </c>
      <c r="F988" s="244">
        <v>45.053742559999996</v>
      </c>
      <c r="G988" s="53">
        <f>F988/E988</f>
        <v>0.89407110603059492</v>
      </c>
      <c r="H988" s="238">
        <v>21.28425</v>
      </c>
      <c r="I988" s="244">
        <v>20.231759119999996</v>
      </c>
      <c r="J988" s="244">
        <v>19.159115420000003</v>
      </c>
      <c r="K988" s="53">
        <f>J988/I988</f>
        <v>0.9469821831291162</v>
      </c>
    </row>
    <row r="989" spans="1:11" x14ac:dyDescent="0.35">
      <c r="A989" s="3"/>
      <c r="B989" s="240"/>
      <c r="C989" s="241" t="s">
        <v>111</v>
      </c>
      <c r="D989" s="44">
        <v>47.645180000000003</v>
      </c>
      <c r="E989" s="24">
        <v>50.391677189999996</v>
      </c>
      <c r="F989" s="24">
        <v>45.053742559999996</v>
      </c>
      <c r="G989" s="49">
        <f>F989/E989</f>
        <v>0.89407110603059492</v>
      </c>
      <c r="H989" s="305">
        <v>21.28425</v>
      </c>
      <c r="I989" s="24">
        <v>20.231759119999996</v>
      </c>
      <c r="J989" s="304">
        <v>19.159115420000003</v>
      </c>
      <c r="K989" s="49">
        <f t="shared" si="140"/>
        <v>0.9469821831291162</v>
      </c>
    </row>
    <row r="990" spans="1:11" x14ac:dyDescent="0.35">
      <c r="B990" s="240"/>
      <c r="C990" s="51" t="s">
        <v>113</v>
      </c>
      <c r="D990" s="44">
        <v>0</v>
      </c>
      <c r="E990" s="24">
        <v>0</v>
      </c>
      <c r="F990" s="24">
        <v>0</v>
      </c>
      <c r="G990" s="60">
        <v>0</v>
      </c>
      <c r="H990" s="44">
        <v>0</v>
      </c>
      <c r="I990" s="24">
        <v>0</v>
      </c>
      <c r="J990" s="24">
        <v>0</v>
      </c>
      <c r="K990" s="60">
        <v>0</v>
      </c>
    </row>
    <row r="991" spans="1:11" x14ac:dyDescent="0.35">
      <c r="B991" s="236"/>
      <c r="C991" s="237" t="s">
        <v>225</v>
      </c>
      <c r="D991" s="238">
        <f>SUM(D992:D993)</f>
        <v>6.2120199999999999</v>
      </c>
      <c r="E991" s="244">
        <f>SUM(E992:E993)</f>
        <v>6.2262598000000002</v>
      </c>
      <c r="F991" s="244">
        <f>SUM(F992:F993)</f>
        <v>5.3636620199999987</v>
      </c>
      <c r="G991" s="53">
        <f>F991/E991</f>
        <v>0.86145811326408173</v>
      </c>
      <c r="H991" s="238">
        <f>SUM(H992:H993)</f>
        <v>6.4709099999999999</v>
      </c>
      <c r="I991" s="244">
        <f>SUM(I992:I993)</f>
        <v>6.4764459500000005</v>
      </c>
      <c r="J991" s="244">
        <f>SUM(J992:J993)</f>
        <v>5.4117456600000011</v>
      </c>
      <c r="K991" s="53">
        <f t="shared" si="140"/>
        <v>0.83560423444898835</v>
      </c>
    </row>
    <row r="992" spans="1:11" x14ac:dyDescent="0.35">
      <c r="B992" s="240"/>
      <c r="C992" s="241" t="s">
        <v>111</v>
      </c>
      <c r="D992" s="44">
        <v>5.7170199999999998</v>
      </c>
      <c r="E992" s="24">
        <v>5.7312598000000001</v>
      </c>
      <c r="F992" s="24">
        <v>5.2335874999999987</v>
      </c>
      <c r="G992" s="49">
        <f>F992/E992</f>
        <v>0.91316528697582311</v>
      </c>
      <c r="H992" s="44">
        <v>5.9809099999999997</v>
      </c>
      <c r="I992" s="24">
        <v>5.9864459500000002</v>
      </c>
      <c r="J992" s="24">
        <v>5.2790518400000011</v>
      </c>
      <c r="K992" s="49">
        <f t="shared" si="140"/>
        <v>0.88183404378686503</v>
      </c>
    </row>
    <row r="993" spans="1:11" ht="15" thickBot="1" x14ac:dyDescent="0.4">
      <c r="B993" s="14"/>
      <c r="C993" s="52" t="s">
        <v>113</v>
      </c>
      <c r="D993" s="46">
        <v>0.495</v>
      </c>
      <c r="E993" s="45">
        <v>0.495</v>
      </c>
      <c r="F993" s="45">
        <v>0.13007452</v>
      </c>
      <c r="G993" s="50">
        <f>F993/E993</f>
        <v>0.26277680808080806</v>
      </c>
      <c r="H993" s="46">
        <v>0.49</v>
      </c>
      <c r="I993" s="45">
        <v>0.49</v>
      </c>
      <c r="J993" s="45">
        <v>0.13269382000000002</v>
      </c>
      <c r="K993" s="50">
        <f t="shared" si="140"/>
        <v>0.27080371428571431</v>
      </c>
    </row>
    <row r="994" spans="1:11" ht="14.25" customHeight="1" x14ac:dyDescent="0.35">
      <c r="B994" s="242">
        <v>16</v>
      </c>
      <c r="C994" s="243" t="s">
        <v>41</v>
      </c>
      <c r="D994" s="214">
        <v>1.1111800000000001</v>
      </c>
      <c r="E994" s="195">
        <v>1.1111800000000001</v>
      </c>
      <c r="F994" s="195">
        <v>3.2890000000000003E-2</v>
      </c>
      <c r="G994" s="230">
        <f>F994/E994</f>
        <v>2.959916485177919E-2</v>
      </c>
      <c r="H994" s="214">
        <v>1.1111800000000001</v>
      </c>
      <c r="I994" s="195">
        <v>1.08907</v>
      </c>
      <c r="J994" s="195">
        <v>0.98159930000000006</v>
      </c>
      <c r="K994" s="230">
        <f t="shared" si="140"/>
        <v>0.90131883166371318</v>
      </c>
    </row>
    <row r="995" spans="1:11" x14ac:dyDescent="0.35">
      <c r="B995" s="231"/>
      <c r="C995" s="232" t="s">
        <v>111</v>
      </c>
      <c r="D995" s="210">
        <f>D998+D1001</f>
        <v>0</v>
      </c>
      <c r="E995" s="198">
        <f t="shared" ref="E995:I996" si="143">E998+E1001</f>
        <v>0</v>
      </c>
      <c r="F995" s="198">
        <f t="shared" si="143"/>
        <v>0</v>
      </c>
      <c r="G995" s="219">
        <f t="shared" si="143"/>
        <v>0</v>
      </c>
      <c r="H995" s="210">
        <f>H998+H1001</f>
        <v>0</v>
      </c>
      <c r="I995" s="198">
        <f t="shared" si="143"/>
        <v>0</v>
      </c>
      <c r="J995" s="198">
        <f>J998+J1001</f>
        <v>0</v>
      </c>
      <c r="K995" s="219">
        <f>K998+K1001</f>
        <v>0</v>
      </c>
    </row>
    <row r="996" spans="1:11" x14ac:dyDescent="0.35">
      <c r="B996" s="231"/>
      <c r="C996" s="232" t="s">
        <v>113</v>
      </c>
      <c r="D996" s="210">
        <f>D999+D1002</f>
        <v>1.1111800000000001</v>
      </c>
      <c r="E996" s="198">
        <f t="shared" si="143"/>
        <v>1.1111800000000001</v>
      </c>
      <c r="F996" s="198">
        <f t="shared" si="143"/>
        <v>3.2890000000000003E-2</v>
      </c>
      <c r="G996" s="235">
        <f>F996/E996</f>
        <v>2.959916485177919E-2</v>
      </c>
      <c r="H996" s="210">
        <f>H999+H1002</f>
        <v>1.1111800000000001</v>
      </c>
      <c r="I996" s="198">
        <f t="shared" si="143"/>
        <v>1.08907</v>
      </c>
      <c r="J996" s="220">
        <f>J999+J1002</f>
        <v>0.98159930000000006</v>
      </c>
      <c r="K996" s="235">
        <f>J996/I996</f>
        <v>0.90131883166371318</v>
      </c>
    </row>
    <row r="997" spans="1:11" x14ac:dyDescent="0.35">
      <c r="B997" s="236"/>
      <c r="C997" s="237" t="s">
        <v>137</v>
      </c>
      <c r="D997" s="238">
        <v>0</v>
      </c>
      <c r="E997" s="244">
        <v>0</v>
      </c>
      <c r="F997" s="244">
        <v>0</v>
      </c>
      <c r="G997" s="245">
        <v>0</v>
      </c>
      <c r="H997" s="238">
        <v>0</v>
      </c>
      <c r="I997" s="244">
        <v>0</v>
      </c>
      <c r="J997" s="244">
        <v>0</v>
      </c>
      <c r="K997" s="245">
        <v>0</v>
      </c>
    </row>
    <row r="998" spans="1:11" x14ac:dyDescent="0.35">
      <c r="A998" s="3"/>
      <c r="B998" s="240"/>
      <c r="C998" s="241" t="s">
        <v>111</v>
      </c>
      <c r="D998" s="44">
        <v>0</v>
      </c>
      <c r="E998" s="24">
        <v>0</v>
      </c>
      <c r="F998" s="24">
        <v>0</v>
      </c>
      <c r="G998" s="60">
        <v>0</v>
      </c>
      <c r="H998" s="44">
        <v>0</v>
      </c>
      <c r="I998" s="24">
        <v>0</v>
      </c>
      <c r="J998" s="24">
        <v>0</v>
      </c>
      <c r="K998" s="60">
        <v>0</v>
      </c>
    </row>
    <row r="999" spans="1:11" x14ac:dyDescent="0.35">
      <c r="B999" s="240"/>
      <c r="C999" s="51" t="s">
        <v>113</v>
      </c>
      <c r="D999" s="44">
        <v>0</v>
      </c>
      <c r="E999" s="24">
        <v>0</v>
      </c>
      <c r="F999" s="24">
        <v>0</v>
      </c>
      <c r="G999" s="60">
        <v>0</v>
      </c>
      <c r="H999" s="44">
        <v>0</v>
      </c>
      <c r="I999" s="24">
        <v>0</v>
      </c>
      <c r="J999" s="24">
        <v>0</v>
      </c>
      <c r="K999" s="60">
        <v>0</v>
      </c>
    </row>
    <row r="1000" spans="1:11" x14ac:dyDescent="0.35">
      <c r="B1000" s="90"/>
      <c r="C1000" s="237" t="s">
        <v>225</v>
      </c>
      <c r="D1000" s="290">
        <v>1.1111800000000001</v>
      </c>
      <c r="E1000" s="244">
        <v>1.1111800000000001</v>
      </c>
      <c r="F1000" s="244">
        <v>3.2890000000000003E-2</v>
      </c>
      <c r="G1000" s="53">
        <f>F1000/E1000</f>
        <v>2.959916485177919E-2</v>
      </c>
      <c r="H1000" s="290">
        <v>1.1111800000000001</v>
      </c>
      <c r="I1000" s="244">
        <v>1.08907</v>
      </c>
      <c r="J1000" s="244">
        <v>0.98159930000000006</v>
      </c>
      <c r="K1000" s="53">
        <f>J1000/I1000</f>
        <v>0.90131883166371318</v>
      </c>
    </row>
    <row r="1001" spans="1:11" x14ac:dyDescent="0.35">
      <c r="B1001" s="240"/>
      <c r="C1001" s="241" t="s">
        <v>111</v>
      </c>
      <c r="D1001" s="44">
        <v>0</v>
      </c>
      <c r="E1001" s="24">
        <v>0</v>
      </c>
      <c r="F1001" s="24">
        <v>0</v>
      </c>
      <c r="G1001" s="60">
        <v>0</v>
      </c>
      <c r="H1001" s="44">
        <v>0</v>
      </c>
      <c r="I1001" s="24">
        <v>0</v>
      </c>
      <c r="J1001" s="24">
        <v>0</v>
      </c>
      <c r="K1001" s="60">
        <v>0</v>
      </c>
    </row>
    <row r="1002" spans="1:11" ht="15" thickBot="1" x14ac:dyDescent="0.4">
      <c r="B1002" s="14"/>
      <c r="C1002" s="52" t="s">
        <v>113</v>
      </c>
      <c r="D1002" s="46">
        <v>1.1111800000000001</v>
      </c>
      <c r="E1002" s="45">
        <v>1.1111800000000001</v>
      </c>
      <c r="F1002" s="45">
        <v>3.2890000000000003E-2</v>
      </c>
      <c r="G1002" s="50">
        <f t="shared" ref="G1002:G1009" si="144">F1002/E1002</f>
        <v>2.959916485177919E-2</v>
      </c>
      <c r="H1002" s="46">
        <v>1.1111800000000001</v>
      </c>
      <c r="I1002" s="45">
        <v>1.08907</v>
      </c>
      <c r="J1002" s="45">
        <v>0.98159930000000006</v>
      </c>
      <c r="K1002" s="50">
        <f t="shared" si="140"/>
        <v>0.90131883166371318</v>
      </c>
    </row>
    <row r="1003" spans="1:11" x14ac:dyDescent="0.35">
      <c r="B1003" s="242">
        <v>17</v>
      </c>
      <c r="C1003" s="243" t="s">
        <v>1</v>
      </c>
      <c r="D1003" s="214">
        <v>2.6069499999999999</v>
      </c>
      <c r="E1003" s="195">
        <v>2.5855000000000001</v>
      </c>
      <c r="F1003" s="195">
        <v>1.7847447599999999</v>
      </c>
      <c r="G1003" s="313">
        <f t="shared" si="144"/>
        <v>0.69028998646296647</v>
      </c>
      <c r="H1003" s="214">
        <v>2.4049700000000001</v>
      </c>
      <c r="I1003" s="195">
        <v>2.3135690699999998</v>
      </c>
      <c r="J1003" s="195">
        <v>1.4570540699999999</v>
      </c>
      <c r="K1003" s="313">
        <f t="shared" si="140"/>
        <v>0.62978628513563251</v>
      </c>
    </row>
    <row r="1004" spans="1:11" x14ac:dyDescent="0.35">
      <c r="B1004" s="231"/>
      <c r="C1004" s="232" t="s">
        <v>111</v>
      </c>
      <c r="D1004" s="210">
        <f t="shared" ref="D1004:F1005" si="145">D1007+D1010</f>
        <v>1.94</v>
      </c>
      <c r="E1004" s="198">
        <f t="shared" si="145"/>
        <v>1.94</v>
      </c>
      <c r="F1004" s="198">
        <f t="shared" si="145"/>
        <v>1.13924476</v>
      </c>
      <c r="G1004" s="235">
        <f t="shared" si="144"/>
        <v>0.58723956701030933</v>
      </c>
      <c r="H1004" s="210">
        <f t="shared" ref="H1004:J1005" si="146">H1007+H1010</f>
        <v>1.94</v>
      </c>
      <c r="I1004" s="198">
        <f t="shared" si="146"/>
        <v>1.94</v>
      </c>
      <c r="J1004" s="198">
        <f t="shared" si="146"/>
        <v>1.1593103600000001</v>
      </c>
      <c r="K1004" s="235">
        <f>J1004/I1004</f>
        <v>0.59758265979381453</v>
      </c>
    </row>
    <row r="1005" spans="1:11" x14ac:dyDescent="0.35">
      <c r="B1005" s="231"/>
      <c r="C1005" s="232" t="s">
        <v>113</v>
      </c>
      <c r="D1005" s="210">
        <f t="shared" si="145"/>
        <v>0.66695000000000004</v>
      </c>
      <c r="E1005" s="198">
        <f t="shared" si="145"/>
        <v>0.64549999999999996</v>
      </c>
      <c r="F1005" s="220">
        <f t="shared" si="145"/>
        <v>0.64549999999999996</v>
      </c>
      <c r="G1005" s="235">
        <f t="shared" si="144"/>
        <v>1</v>
      </c>
      <c r="H1005" s="210">
        <f t="shared" si="146"/>
        <v>0.46496999999999999</v>
      </c>
      <c r="I1005" s="198">
        <f t="shared" si="146"/>
        <v>0.37356907</v>
      </c>
      <c r="J1005" s="220">
        <f t="shared" si="146"/>
        <v>0.29774370999999999</v>
      </c>
      <c r="K1005" s="235">
        <f>J1005/I1005</f>
        <v>0.79702452347031838</v>
      </c>
    </row>
    <row r="1006" spans="1:11" x14ac:dyDescent="0.35">
      <c r="B1006" s="236"/>
      <c r="C1006" s="237" t="s">
        <v>137</v>
      </c>
      <c r="D1006" s="238">
        <f>SUM(D1007:D1008)</f>
        <v>1.6469499999999999</v>
      </c>
      <c r="E1006" s="244">
        <f>SUM(E1007:E1008)</f>
        <v>1.6254999999999999</v>
      </c>
      <c r="F1006" s="244">
        <f>SUM(F1007:F1008)</f>
        <v>1.6254993</v>
      </c>
      <c r="G1006" s="53">
        <f t="shared" si="144"/>
        <v>0.99999956936327283</v>
      </c>
      <c r="H1006" s="238">
        <f>SUM(H1007:H1008)</f>
        <v>1.4449700000000001</v>
      </c>
      <c r="I1006" s="244">
        <f>SUM(I1007:I1008)</f>
        <v>1.35356907</v>
      </c>
      <c r="J1006" s="244">
        <f>SUM(J1007:J1008)</f>
        <v>1.2776308699999999</v>
      </c>
      <c r="K1006" s="53">
        <f t="shared" si="140"/>
        <v>0.94389780197917783</v>
      </c>
    </row>
    <row r="1007" spans="1:11" x14ac:dyDescent="0.35">
      <c r="A1007" s="3"/>
      <c r="B1007" s="240"/>
      <c r="C1007" s="241" t="s">
        <v>111</v>
      </c>
      <c r="D1007" s="44">
        <v>0.98</v>
      </c>
      <c r="E1007" s="24">
        <v>0.98</v>
      </c>
      <c r="F1007" s="24">
        <v>0.97999930000000002</v>
      </c>
      <c r="G1007" s="49">
        <f t="shared" si="144"/>
        <v>0.99999928571428576</v>
      </c>
      <c r="H1007" s="44">
        <v>0.98</v>
      </c>
      <c r="I1007" s="24">
        <v>0.98</v>
      </c>
      <c r="J1007" s="24">
        <v>0.97988715999999998</v>
      </c>
      <c r="K1007" s="49">
        <f t="shared" si="140"/>
        <v>0.99988485714285713</v>
      </c>
    </row>
    <row r="1008" spans="1:11" x14ac:dyDescent="0.35">
      <c r="B1008" s="240"/>
      <c r="C1008" s="51" t="s">
        <v>113</v>
      </c>
      <c r="D1008" s="44">
        <v>0.66695000000000004</v>
      </c>
      <c r="E1008" s="24">
        <v>0.64549999999999996</v>
      </c>
      <c r="F1008" s="24">
        <v>0.64549999999999996</v>
      </c>
      <c r="G1008" s="49">
        <f t="shared" si="144"/>
        <v>1</v>
      </c>
      <c r="H1008" s="44">
        <v>0.46496999999999999</v>
      </c>
      <c r="I1008" s="24">
        <v>0.37356907</v>
      </c>
      <c r="J1008" s="24">
        <v>0.29774370999999999</v>
      </c>
      <c r="K1008" s="49">
        <f t="shared" si="140"/>
        <v>0.79702452347031838</v>
      </c>
    </row>
    <row r="1009" spans="1:11" x14ac:dyDescent="0.35">
      <c r="B1009" s="90"/>
      <c r="C1009" s="237" t="s">
        <v>225</v>
      </c>
      <c r="D1009" s="290">
        <v>0.96</v>
      </c>
      <c r="E1009" s="244">
        <v>0.96</v>
      </c>
      <c r="F1009" s="244">
        <v>0.15924546000000001</v>
      </c>
      <c r="G1009" s="315">
        <f t="shared" si="144"/>
        <v>0.16588068750000001</v>
      </c>
      <c r="H1009" s="290">
        <v>0.96</v>
      </c>
      <c r="I1009" s="244">
        <v>0.96</v>
      </c>
      <c r="J1009" s="244">
        <v>0.1794232</v>
      </c>
      <c r="K1009" s="315">
        <f t="shared" si="140"/>
        <v>0.18689916666666667</v>
      </c>
    </row>
    <row r="1010" spans="1:11" x14ac:dyDescent="0.35">
      <c r="B1010" s="240"/>
      <c r="C1010" s="241" t="s">
        <v>111</v>
      </c>
      <c r="D1010" s="44">
        <v>0.96</v>
      </c>
      <c r="E1010" s="24">
        <v>0.96</v>
      </c>
      <c r="F1010" s="24">
        <v>0.15924546000000001</v>
      </c>
      <c r="G1010" s="49">
        <v>0</v>
      </c>
      <c r="H1010" s="44">
        <v>0.96</v>
      </c>
      <c r="I1010" s="24">
        <v>0.96</v>
      </c>
      <c r="J1010" s="24">
        <v>0.1794232</v>
      </c>
      <c r="K1010" s="49">
        <v>0</v>
      </c>
    </row>
    <row r="1011" spans="1:11" ht="15" thickBot="1" x14ac:dyDescent="0.4">
      <c r="B1011" s="14"/>
      <c r="C1011" s="52" t="s">
        <v>113</v>
      </c>
      <c r="D1011" s="46">
        <v>0</v>
      </c>
      <c r="E1011" s="45">
        <v>0</v>
      </c>
      <c r="F1011" s="45">
        <v>0</v>
      </c>
      <c r="G1011" s="60">
        <v>0</v>
      </c>
      <c r="H1011" s="46">
        <v>0</v>
      </c>
      <c r="I1011" s="45">
        <v>0</v>
      </c>
      <c r="J1011" s="45">
        <v>0</v>
      </c>
      <c r="K1011" s="60">
        <v>0</v>
      </c>
    </row>
    <row r="1012" spans="1:11" x14ac:dyDescent="0.35">
      <c r="B1012" s="242" t="s">
        <v>74</v>
      </c>
      <c r="C1012" s="243" t="s">
        <v>202</v>
      </c>
      <c r="D1012" s="214">
        <v>109.66499697953938</v>
      </c>
      <c r="E1012" s="195">
        <v>110.02742241953938</v>
      </c>
      <c r="F1012" s="195">
        <v>92.582835899539361</v>
      </c>
      <c r="G1012" s="230">
        <f t="shared" ref="G1012:G1017" si="147">F1012/E1012</f>
        <v>0.84145237490447566</v>
      </c>
      <c r="H1012" s="214">
        <v>95.512409099999999</v>
      </c>
      <c r="I1012" s="195">
        <v>105.91708900999998</v>
      </c>
      <c r="J1012" s="195">
        <v>91.971411180000018</v>
      </c>
      <c r="K1012" s="230">
        <f t="shared" ref="K1012:K1017" si="148">J1012/I1012</f>
        <v>0.86833401521558706</v>
      </c>
    </row>
    <row r="1013" spans="1:11" x14ac:dyDescent="0.35">
      <c r="B1013" s="231"/>
      <c r="C1013" s="232" t="s">
        <v>111</v>
      </c>
      <c r="D1013" s="210">
        <f t="shared" ref="D1013:F1014" si="149">D1016+D1019</f>
        <v>102.12822</v>
      </c>
      <c r="E1013" s="198">
        <f t="shared" si="149"/>
        <v>102.69195544</v>
      </c>
      <c r="F1013" s="198">
        <f t="shared" si="149"/>
        <v>85.307557849999995</v>
      </c>
      <c r="G1013" s="235">
        <f t="shared" si="147"/>
        <v>0.83071315065027451</v>
      </c>
      <c r="H1013" s="210">
        <f t="shared" ref="H1013:J1014" si="150">H1016+H1019</f>
        <v>93.053579999999997</v>
      </c>
      <c r="I1013" s="198">
        <f t="shared" si="150"/>
        <v>103.45825991</v>
      </c>
      <c r="J1013" s="198">
        <f t="shared" si="150"/>
        <v>89.51258208000003</v>
      </c>
      <c r="K1013" s="235">
        <f>J1013/I1013</f>
        <v>0.86520479039439158</v>
      </c>
    </row>
    <row r="1014" spans="1:11" x14ac:dyDescent="0.35">
      <c r="B1014" s="231"/>
      <c r="C1014" s="232" t="s">
        <v>113</v>
      </c>
      <c r="D1014" s="210">
        <f t="shared" si="149"/>
        <v>7.5367769795393782</v>
      </c>
      <c r="E1014" s="198">
        <f t="shared" si="149"/>
        <v>7.3354669795393788</v>
      </c>
      <c r="F1014" s="198">
        <f t="shared" si="149"/>
        <v>7.275278049539379</v>
      </c>
      <c r="G1014" s="235">
        <f t="shared" si="147"/>
        <v>0.99179480595197511</v>
      </c>
      <c r="H1014" s="210">
        <f t="shared" si="150"/>
        <v>2.4588291</v>
      </c>
      <c r="I1014" s="198">
        <f t="shared" si="150"/>
        <v>2.4588291</v>
      </c>
      <c r="J1014" s="198">
        <f t="shared" si="150"/>
        <v>2.4588291</v>
      </c>
      <c r="K1014" s="235">
        <f>J1014/I1014</f>
        <v>1</v>
      </c>
    </row>
    <row r="1015" spans="1:11" x14ac:dyDescent="0.35">
      <c r="B1015" s="236"/>
      <c r="C1015" s="237" t="s">
        <v>137</v>
      </c>
      <c r="D1015" s="238">
        <f>SUM(D1016:D1017)</f>
        <v>109.66499697953938</v>
      </c>
      <c r="E1015" s="244">
        <f>SUM(E1016:E1017)</f>
        <v>110.02742241953938</v>
      </c>
      <c r="F1015" s="244">
        <f>SUM(F1016:F1017)</f>
        <v>92.582835899539376</v>
      </c>
      <c r="G1015" s="53">
        <f t="shared" si="147"/>
        <v>0.84145237490447577</v>
      </c>
      <c r="H1015" s="238">
        <f>SUM(H1016:H1017)</f>
        <v>95.512409099999999</v>
      </c>
      <c r="I1015" s="244">
        <f>SUM(I1016:I1017)</f>
        <v>105.91708901</v>
      </c>
      <c r="J1015" s="244">
        <f>SUM(J1016:J1017)</f>
        <v>91.971411180000032</v>
      </c>
      <c r="K1015" s="53">
        <f t="shared" si="148"/>
        <v>0.86833401521558706</v>
      </c>
    </row>
    <row r="1016" spans="1:11" x14ac:dyDescent="0.35">
      <c r="A1016" s="3"/>
      <c r="B1016" s="240"/>
      <c r="C1016" s="241" t="s">
        <v>111</v>
      </c>
      <c r="D1016" s="44">
        <v>102.12822</v>
      </c>
      <c r="E1016" s="24">
        <v>102.69195544</v>
      </c>
      <c r="F1016" s="24">
        <v>85.307557849999995</v>
      </c>
      <c r="G1016" s="49">
        <f t="shared" si="147"/>
        <v>0.83071315065027451</v>
      </c>
      <c r="H1016" s="44">
        <v>93.053579999999997</v>
      </c>
      <c r="I1016" s="24">
        <v>103.45825991</v>
      </c>
      <c r="J1016" s="24">
        <v>89.51258208000003</v>
      </c>
      <c r="K1016" s="49">
        <f t="shared" si="148"/>
        <v>0.86520479039439158</v>
      </c>
    </row>
    <row r="1017" spans="1:11" x14ac:dyDescent="0.35">
      <c r="B1017" s="240"/>
      <c r="C1017" s="51" t="s">
        <v>113</v>
      </c>
      <c r="D1017" s="44">
        <v>7.5367769795393782</v>
      </c>
      <c r="E1017" s="24">
        <v>7.3354669795393788</v>
      </c>
      <c r="F1017" s="24">
        <v>7.275278049539379</v>
      </c>
      <c r="G1017" s="49">
        <f t="shared" si="147"/>
        <v>0.99179480595197511</v>
      </c>
      <c r="H1017" s="44">
        <v>2.4588291</v>
      </c>
      <c r="I1017" s="24">
        <v>2.4588291</v>
      </c>
      <c r="J1017" s="24">
        <v>2.4588291</v>
      </c>
      <c r="K1017" s="49">
        <f t="shared" si="148"/>
        <v>1</v>
      </c>
    </row>
    <row r="1018" spans="1:11" x14ac:dyDescent="0.35">
      <c r="B1018" s="90"/>
      <c r="C1018" s="237" t="s">
        <v>225</v>
      </c>
      <c r="D1018" s="246">
        <v>0</v>
      </c>
      <c r="E1018" s="244">
        <v>0</v>
      </c>
      <c r="F1018" s="244">
        <v>0</v>
      </c>
      <c r="G1018" s="245">
        <v>0</v>
      </c>
      <c r="H1018" s="246">
        <v>0</v>
      </c>
      <c r="I1018" s="244">
        <v>0</v>
      </c>
      <c r="J1018" s="244">
        <v>0</v>
      </c>
      <c r="K1018" s="245">
        <v>0</v>
      </c>
    </row>
    <row r="1019" spans="1:11" x14ac:dyDescent="0.35">
      <c r="B1019" s="240"/>
      <c r="C1019" s="241" t="s">
        <v>111</v>
      </c>
      <c r="D1019" s="44">
        <v>0</v>
      </c>
      <c r="E1019" s="24">
        <v>0</v>
      </c>
      <c r="F1019" s="24">
        <v>0</v>
      </c>
      <c r="G1019" s="60">
        <v>0</v>
      </c>
      <c r="H1019" s="44">
        <v>0</v>
      </c>
      <c r="I1019" s="24">
        <v>0</v>
      </c>
      <c r="J1019" s="24">
        <v>0</v>
      </c>
      <c r="K1019" s="60">
        <v>0</v>
      </c>
    </row>
    <row r="1020" spans="1:11" ht="15" thickBot="1" x14ac:dyDescent="0.4">
      <c r="B1020" s="14"/>
      <c r="C1020" s="52" t="s">
        <v>113</v>
      </c>
      <c r="D1020" s="46">
        <v>0</v>
      </c>
      <c r="E1020" s="45">
        <v>0</v>
      </c>
      <c r="F1020" s="45">
        <v>0</v>
      </c>
      <c r="G1020" s="70">
        <v>0</v>
      </c>
      <c r="H1020" s="46">
        <v>0</v>
      </c>
      <c r="I1020" s="45">
        <v>0</v>
      </c>
      <c r="J1020" s="45">
        <v>0</v>
      </c>
      <c r="K1020" s="70">
        <v>0</v>
      </c>
    </row>
    <row r="1021" spans="1:11" x14ac:dyDescent="0.35">
      <c r="B1021" s="242">
        <v>19</v>
      </c>
      <c r="C1021" s="243" t="s">
        <v>203</v>
      </c>
      <c r="D1021" s="214">
        <v>0.61924000000000001</v>
      </c>
      <c r="E1021" s="195">
        <v>0.61924000000000001</v>
      </c>
      <c r="F1021" s="195">
        <v>3.8060000000000005E-5</v>
      </c>
      <c r="G1021" s="230">
        <f>F1021/E1021</f>
        <v>6.1462437827013768E-5</v>
      </c>
      <c r="H1021" s="214">
        <v>0.60724</v>
      </c>
      <c r="I1021" s="195">
        <v>0.60724</v>
      </c>
      <c r="J1021" s="195">
        <v>3.0629200000000002E-2</v>
      </c>
      <c r="K1021" s="230">
        <f>J1021/I1021</f>
        <v>5.0440023713852845E-2</v>
      </c>
    </row>
    <row r="1022" spans="1:11" x14ac:dyDescent="0.35">
      <c r="B1022" s="231"/>
      <c r="C1022" s="232" t="s">
        <v>111</v>
      </c>
      <c r="D1022" s="210">
        <f t="shared" ref="D1022:F1023" si="151">D1025+D1028</f>
        <v>0</v>
      </c>
      <c r="E1022" s="198">
        <f t="shared" si="151"/>
        <v>0</v>
      </c>
      <c r="F1022" s="198">
        <f t="shared" si="151"/>
        <v>0</v>
      </c>
      <c r="G1022" s="219">
        <v>0</v>
      </c>
      <c r="H1022" s="210">
        <f t="shared" ref="H1022:J1023" si="152">H1025+H1028</f>
        <v>0</v>
      </c>
      <c r="I1022" s="198">
        <f t="shared" si="152"/>
        <v>0</v>
      </c>
      <c r="J1022" s="198">
        <f t="shared" si="152"/>
        <v>0</v>
      </c>
      <c r="K1022" s="219">
        <v>0</v>
      </c>
    </row>
    <row r="1023" spans="1:11" x14ac:dyDescent="0.35">
      <c r="B1023" s="231"/>
      <c r="C1023" s="232" t="s">
        <v>113</v>
      </c>
      <c r="D1023" s="210">
        <f t="shared" si="151"/>
        <v>0.61924000000000001</v>
      </c>
      <c r="E1023" s="198">
        <f t="shared" si="151"/>
        <v>0.61924000000000001</v>
      </c>
      <c r="F1023" s="198">
        <f t="shared" si="151"/>
        <v>3.8060000000000005E-5</v>
      </c>
      <c r="G1023" s="235">
        <f>F1023/E1023</f>
        <v>6.1462437827013768E-5</v>
      </c>
      <c r="H1023" s="210">
        <f t="shared" si="152"/>
        <v>0.60724</v>
      </c>
      <c r="I1023" s="198">
        <f t="shared" si="152"/>
        <v>0.60724</v>
      </c>
      <c r="J1023" s="198">
        <f t="shared" si="152"/>
        <v>3.0629200000000002E-2</v>
      </c>
      <c r="K1023" s="235">
        <f>J1023/I1023</f>
        <v>5.0440023713852845E-2</v>
      </c>
    </row>
    <row r="1024" spans="1:11" x14ac:dyDescent="0.35">
      <c r="B1024" s="236"/>
      <c r="C1024" s="247" t="s">
        <v>137</v>
      </c>
      <c r="D1024" s="238">
        <v>0</v>
      </c>
      <c r="E1024" s="244">
        <v>0</v>
      </c>
      <c r="F1024" s="244">
        <v>0</v>
      </c>
      <c r="G1024" s="245">
        <v>0</v>
      </c>
      <c r="H1024" s="238">
        <v>0</v>
      </c>
      <c r="I1024" s="244">
        <v>0</v>
      </c>
      <c r="J1024" s="244">
        <v>0</v>
      </c>
      <c r="K1024" s="245">
        <v>0</v>
      </c>
    </row>
    <row r="1025" spans="1:11" x14ac:dyDescent="0.35">
      <c r="A1025" s="3"/>
      <c r="B1025" s="240"/>
      <c r="C1025" s="241" t="s">
        <v>111</v>
      </c>
      <c r="D1025" s="44">
        <v>0</v>
      </c>
      <c r="E1025" s="24">
        <v>0</v>
      </c>
      <c r="F1025" s="24">
        <v>0</v>
      </c>
      <c r="G1025" s="60">
        <v>0</v>
      </c>
      <c r="H1025" s="44">
        <v>0</v>
      </c>
      <c r="I1025" s="24">
        <v>0</v>
      </c>
      <c r="J1025" s="24">
        <v>0</v>
      </c>
      <c r="K1025" s="60">
        <v>0</v>
      </c>
    </row>
    <row r="1026" spans="1:11" x14ac:dyDescent="0.35">
      <c r="B1026" s="240"/>
      <c r="C1026" s="51" t="s">
        <v>113</v>
      </c>
      <c r="D1026" s="44">
        <v>0</v>
      </c>
      <c r="E1026" s="24">
        <v>0</v>
      </c>
      <c r="F1026" s="24">
        <v>0</v>
      </c>
      <c r="G1026" s="60">
        <v>0</v>
      </c>
      <c r="H1026" s="44">
        <v>0</v>
      </c>
      <c r="I1026" s="24">
        <v>0</v>
      </c>
      <c r="J1026" s="24">
        <v>0</v>
      </c>
      <c r="K1026" s="60">
        <v>0</v>
      </c>
    </row>
    <row r="1027" spans="1:11" x14ac:dyDescent="0.35">
      <c r="B1027" s="90"/>
      <c r="C1027" s="237" t="s">
        <v>225</v>
      </c>
      <c r="D1027" s="246">
        <v>0.61924000000000001</v>
      </c>
      <c r="E1027" s="244">
        <v>0.61924000000000001</v>
      </c>
      <c r="F1027" s="244">
        <v>3.8060000000000005E-5</v>
      </c>
      <c r="G1027" s="53">
        <v>0</v>
      </c>
      <c r="H1027" s="246">
        <v>0.60724</v>
      </c>
      <c r="I1027" s="244">
        <v>0.60724</v>
      </c>
      <c r="J1027" s="244">
        <v>3.0629200000000002E-2</v>
      </c>
      <c r="K1027" s="53">
        <v>0</v>
      </c>
    </row>
    <row r="1028" spans="1:11" x14ac:dyDescent="0.35">
      <c r="B1028" s="240"/>
      <c r="C1028" s="241" t="s">
        <v>111</v>
      </c>
      <c r="D1028" s="44">
        <v>0</v>
      </c>
      <c r="E1028" s="24">
        <v>0</v>
      </c>
      <c r="F1028" s="24">
        <v>0</v>
      </c>
      <c r="G1028" s="60">
        <v>0</v>
      </c>
      <c r="H1028" s="44">
        <v>0</v>
      </c>
      <c r="I1028" s="24">
        <v>0</v>
      </c>
      <c r="J1028" s="24">
        <v>0</v>
      </c>
      <c r="K1028" s="60">
        <v>0</v>
      </c>
    </row>
    <row r="1029" spans="1:11" ht="15" thickBot="1" x14ac:dyDescent="0.4">
      <c r="B1029" s="14"/>
      <c r="C1029" s="52" t="s">
        <v>113</v>
      </c>
      <c r="D1029" s="46">
        <v>0.61924000000000001</v>
      </c>
      <c r="E1029" s="45">
        <v>0.61924000000000001</v>
      </c>
      <c r="F1029" s="45">
        <v>3.8060000000000005E-5</v>
      </c>
      <c r="G1029" s="50">
        <v>0</v>
      </c>
      <c r="H1029" s="46">
        <v>0.60724</v>
      </c>
      <c r="I1029" s="45">
        <v>0.60724</v>
      </c>
      <c r="J1029" s="45">
        <v>3.0629200000000002E-2</v>
      </c>
      <c r="K1029" s="50">
        <v>0</v>
      </c>
    </row>
    <row r="1030" spans="1:11" ht="15.4" customHeight="1" x14ac:dyDescent="0.35">
      <c r="B1030" s="242" t="s">
        <v>75</v>
      </c>
      <c r="C1030" s="243" t="s">
        <v>204</v>
      </c>
      <c r="D1030" s="214">
        <v>870.68582000000004</v>
      </c>
      <c r="E1030" s="195">
        <v>870.42782</v>
      </c>
      <c r="F1030" s="195">
        <v>296.7869091</v>
      </c>
      <c r="G1030" s="230">
        <f t="shared" ref="G1030:G1036" si="153">F1030/E1030</f>
        <v>0.34096670887656144</v>
      </c>
      <c r="H1030" s="214">
        <v>858.07942000000003</v>
      </c>
      <c r="I1030" s="195">
        <v>858.92442000000005</v>
      </c>
      <c r="J1030" s="195">
        <v>268.80408315</v>
      </c>
      <c r="K1030" s="230">
        <f t="shared" ref="K1030:K1035" si="154">J1030/I1030</f>
        <v>0.31295429131005492</v>
      </c>
    </row>
    <row r="1031" spans="1:11" x14ac:dyDescent="0.35">
      <c r="B1031" s="231"/>
      <c r="C1031" s="232" t="s">
        <v>111</v>
      </c>
      <c r="D1031" s="210">
        <f t="shared" ref="D1031:F1032" si="155">D1034+D1037</f>
        <v>646.15378999999996</v>
      </c>
      <c r="E1031" s="198">
        <f t="shared" si="155"/>
        <v>645.89579000000003</v>
      </c>
      <c r="F1031" s="198">
        <f t="shared" si="155"/>
        <v>291.66590926999999</v>
      </c>
      <c r="G1031" s="235">
        <f t="shared" si="153"/>
        <v>0.45156806064643951</v>
      </c>
      <c r="H1031" s="210">
        <f t="shared" ref="H1031:J1032" si="156">H1034+H1037</f>
        <v>641.95471999999995</v>
      </c>
      <c r="I1031" s="198">
        <f t="shared" si="156"/>
        <v>642.79971999999998</v>
      </c>
      <c r="J1031" s="198">
        <f t="shared" si="156"/>
        <v>268.45977214999999</v>
      </c>
      <c r="K1031" s="235">
        <f>J1031/I1031</f>
        <v>0.41764139559674979</v>
      </c>
    </row>
    <row r="1032" spans="1:11" x14ac:dyDescent="0.35">
      <c r="B1032" s="231"/>
      <c r="C1032" s="232" t="s">
        <v>113</v>
      </c>
      <c r="D1032" s="210">
        <f t="shared" si="155"/>
        <v>224.53202999999999</v>
      </c>
      <c r="E1032" s="198">
        <f t="shared" si="155"/>
        <v>224.53202999999999</v>
      </c>
      <c r="F1032" s="198">
        <f t="shared" si="155"/>
        <v>5.1209998300000006</v>
      </c>
      <c r="G1032" s="235">
        <f t="shared" si="153"/>
        <v>2.2807435669645888E-2</v>
      </c>
      <c r="H1032" s="210">
        <f t="shared" si="156"/>
        <v>216.12469999999999</v>
      </c>
      <c r="I1032" s="198">
        <f t="shared" si="156"/>
        <v>216.12469999999999</v>
      </c>
      <c r="J1032" s="198">
        <f t="shared" si="156"/>
        <v>0.34431099999999998</v>
      </c>
      <c r="K1032" s="235">
        <f>J1032/I1032</f>
        <v>1.5931126798556573E-3</v>
      </c>
    </row>
    <row r="1033" spans="1:11" x14ac:dyDescent="0.35">
      <c r="B1033" s="236"/>
      <c r="C1033" s="247" t="s">
        <v>137</v>
      </c>
      <c r="D1033" s="238">
        <f>SUM(D1034:D1035)</f>
        <v>862.27848999999992</v>
      </c>
      <c r="E1033" s="244">
        <f>SUM(E1034:E1035)</f>
        <v>862.02049</v>
      </c>
      <c r="F1033" s="244">
        <f>SUM(F1034:F1035)</f>
        <v>291.77590927</v>
      </c>
      <c r="G1033" s="53">
        <f t="shared" si="153"/>
        <v>0.33847908797388332</v>
      </c>
      <c r="H1033" s="238">
        <f>SUM(H1034:H1035)</f>
        <v>858.07941999999991</v>
      </c>
      <c r="I1033" s="244">
        <f>SUM(I1034:I1035)</f>
        <v>858.92441999999994</v>
      </c>
      <c r="J1033" s="244">
        <f>SUM(J1034:J1035)</f>
        <v>268.80408315</v>
      </c>
      <c r="K1033" s="53">
        <f t="shared" si="154"/>
        <v>0.31295429131005498</v>
      </c>
    </row>
    <row r="1034" spans="1:11" x14ac:dyDescent="0.35">
      <c r="A1034" s="3"/>
      <c r="B1034" s="240"/>
      <c r="C1034" s="241" t="s">
        <v>111</v>
      </c>
      <c r="D1034" s="44">
        <v>646.15378999999996</v>
      </c>
      <c r="E1034" s="24">
        <v>645.89579000000003</v>
      </c>
      <c r="F1034" s="24">
        <v>291.66590926999999</v>
      </c>
      <c r="G1034" s="49">
        <f t="shared" si="153"/>
        <v>0.45156806064643951</v>
      </c>
      <c r="H1034" s="44">
        <v>641.95471999999995</v>
      </c>
      <c r="I1034" s="24">
        <v>642.79971999999998</v>
      </c>
      <c r="J1034" s="24">
        <v>268.45977214999999</v>
      </c>
      <c r="K1034" s="49">
        <f t="shared" si="154"/>
        <v>0.41764139559674979</v>
      </c>
    </row>
    <row r="1035" spans="1:11" x14ac:dyDescent="0.35">
      <c r="A1035" s="3"/>
      <c r="B1035" s="240"/>
      <c r="C1035" s="51" t="s">
        <v>113</v>
      </c>
      <c r="D1035" s="44">
        <v>216.12469999999999</v>
      </c>
      <c r="E1035" s="24">
        <v>216.12469999999999</v>
      </c>
      <c r="F1035" s="24">
        <v>0.11</v>
      </c>
      <c r="G1035" s="49">
        <f t="shared" si="153"/>
        <v>5.0896542597861328E-4</v>
      </c>
      <c r="H1035" s="44">
        <v>216.12469999999999</v>
      </c>
      <c r="I1035" s="24">
        <v>216.12469999999999</v>
      </c>
      <c r="J1035" s="24">
        <v>0.34431099999999998</v>
      </c>
      <c r="K1035" s="49">
        <f t="shared" si="154"/>
        <v>1.5931126798556573E-3</v>
      </c>
    </row>
    <row r="1036" spans="1:11" x14ac:dyDescent="0.35">
      <c r="B1036" s="90"/>
      <c r="C1036" s="237" t="s">
        <v>225</v>
      </c>
      <c r="D1036" s="246">
        <v>8.40733</v>
      </c>
      <c r="E1036" s="244">
        <v>8.40733</v>
      </c>
      <c r="F1036" s="244">
        <v>5.0109998300000003</v>
      </c>
      <c r="G1036" s="53">
        <f t="shared" si="153"/>
        <v>0.59602749386547216</v>
      </c>
      <c r="H1036" s="246">
        <v>0</v>
      </c>
      <c r="I1036" s="244">
        <v>0</v>
      </c>
      <c r="J1036" s="244">
        <v>0</v>
      </c>
      <c r="K1036" s="245">
        <v>0</v>
      </c>
    </row>
    <row r="1037" spans="1:11" x14ac:dyDescent="0.35">
      <c r="B1037" s="240"/>
      <c r="C1037" s="241" t="s">
        <v>111</v>
      </c>
      <c r="D1037" s="44">
        <v>0</v>
      </c>
      <c r="E1037" s="24">
        <v>0</v>
      </c>
      <c r="F1037" s="24">
        <v>0</v>
      </c>
      <c r="G1037" s="60">
        <v>0</v>
      </c>
      <c r="H1037" s="44">
        <v>0</v>
      </c>
      <c r="I1037" s="24">
        <v>0</v>
      </c>
      <c r="J1037" s="24">
        <v>0</v>
      </c>
      <c r="K1037" s="60">
        <v>0</v>
      </c>
    </row>
    <row r="1038" spans="1:11" ht="15" thickBot="1" x14ac:dyDescent="0.4">
      <c r="B1038" s="14"/>
      <c r="C1038" s="52" t="s">
        <v>113</v>
      </c>
      <c r="D1038" s="46">
        <v>8.40733</v>
      </c>
      <c r="E1038" s="45">
        <v>8.40733</v>
      </c>
      <c r="F1038" s="45">
        <v>5.0109998300000003</v>
      </c>
      <c r="G1038" s="50">
        <f>F1038/E1038</f>
        <v>0.59602749386547216</v>
      </c>
      <c r="H1038" s="46">
        <v>0</v>
      </c>
      <c r="I1038" s="45">
        <v>0</v>
      </c>
      <c r="J1038" s="45">
        <v>0</v>
      </c>
      <c r="K1038" s="70">
        <v>0</v>
      </c>
    </row>
    <row r="1039" spans="1:11" x14ac:dyDescent="0.35">
      <c r="B1039" s="242">
        <v>23</v>
      </c>
      <c r="C1039" s="243" t="s">
        <v>205</v>
      </c>
      <c r="D1039" s="214">
        <f>D1042+D1045</f>
        <v>39.807507899999997</v>
      </c>
      <c r="E1039" s="195">
        <f t="shared" ref="E1039:F1041" si="157">E1042+E1045</f>
        <v>43.969760090000001</v>
      </c>
      <c r="F1039" s="195">
        <f t="shared" si="157"/>
        <v>36.636967209999995</v>
      </c>
      <c r="G1039" s="230">
        <f>F1039/E1039</f>
        <v>0.8332310009199323</v>
      </c>
      <c r="H1039" s="214">
        <f t="shared" ref="H1039:J1041" si="158">H1042+H1045</f>
        <v>16.91666</v>
      </c>
      <c r="I1039" s="195">
        <f t="shared" si="158"/>
        <v>21.925825539999998</v>
      </c>
      <c r="J1039" s="195">
        <f t="shared" si="158"/>
        <v>18.638176259999998</v>
      </c>
      <c r="K1039" s="230">
        <f>J1039/I1039</f>
        <v>0.85005584971009485</v>
      </c>
    </row>
    <row r="1040" spans="1:11" x14ac:dyDescent="0.35">
      <c r="B1040" s="231"/>
      <c r="C1040" s="232" t="s">
        <v>111</v>
      </c>
      <c r="D1040" s="210">
        <f>D1043+D1046</f>
        <v>0</v>
      </c>
      <c r="E1040" s="198">
        <f t="shared" si="157"/>
        <v>0</v>
      </c>
      <c r="F1040" s="198">
        <f t="shared" si="157"/>
        <v>0</v>
      </c>
      <c r="G1040" s="219">
        <v>0</v>
      </c>
      <c r="H1040" s="210">
        <f t="shared" si="158"/>
        <v>0</v>
      </c>
      <c r="I1040" s="198">
        <f t="shared" si="158"/>
        <v>0</v>
      </c>
      <c r="J1040" s="198">
        <f t="shared" si="158"/>
        <v>0</v>
      </c>
      <c r="K1040" s="219">
        <v>0</v>
      </c>
    </row>
    <row r="1041" spans="2:11" x14ac:dyDescent="0.35">
      <c r="B1041" s="231"/>
      <c r="C1041" s="232" t="s">
        <v>113</v>
      </c>
      <c r="D1041" s="210">
        <f>D1044+D1047</f>
        <v>39.807507899999997</v>
      </c>
      <c r="E1041" s="198">
        <f t="shared" si="157"/>
        <v>43.969760090000001</v>
      </c>
      <c r="F1041" s="198">
        <f t="shared" si="157"/>
        <v>36.636967209999995</v>
      </c>
      <c r="G1041" s="235">
        <f>F1041/E1041</f>
        <v>0.8332310009199323</v>
      </c>
      <c r="H1041" s="210">
        <f t="shared" si="158"/>
        <v>16.91666</v>
      </c>
      <c r="I1041" s="198">
        <f t="shared" si="158"/>
        <v>21.925825539999998</v>
      </c>
      <c r="J1041" s="198">
        <f t="shared" si="158"/>
        <v>18.638176259999998</v>
      </c>
      <c r="K1041" s="235">
        <f>J1041/I1041</f>
        <v>0.85005584971009485</v>
      </c>
    </row>
    <row r="1042" spans="2:11" x14ac:dyDescent="0.35">
      <c r="B1042" s="236"/>
      <c r="C1042" s="247" t="s">
        <v>137</v>
      </c>
      <c r="D1042" s="238">
        <v>19.227239999999998</v>
      </c>
      <c r="E1042" s="244">
        <v>23.389492190000002</v>
      </c>
      <c r="F1042" s="244">
        <v>19.431540649999999</v>
      </c>
      <c r="G1042" s="53">
        <f>F1042/E1042</f>
        <v>0.83078078361649099</v>
      </c>
      <c r="H1042" s="238">
        <v>15.02425</v>
      </c>
      <c r="I1042" s="244">
        <v>20.03341554</v>
      </c>
      <c r="J1042" s="244">
        <v>18.440107129999998</v>
      </c>
      <c r="K1042" s="53">
        <f>J1042/I1042</f>
        <v>0.92046746063751828</v>
      </c>
    </row>
    <row r="1043" spans="2:11" x14ac:dyDescent="0.35">
      <c r="B1043" s="240"/>
      <c r="C1043" s="241" t="s">
        <v>111</v>
      </c>
      <c r="D1043" s="44">
        <v>0</v>
      </c>
      <c r="E1043" s="24">
        <v>0</v>
      </c>
      <c r="F1043" s="24">
        <v>0</v>
      </c>
      <c r="G1043" s="60">
        <v>0</v>
      </c>
      <c r="H1043" s="44">
        <v>0</v>
      </c>
      <c r="I1043" s="24">
        <v>0</v>
      </c>
      <c r="J1043" s="24">
        <v>0</v>
      </c>
      <c r="K1043" s="60">
        <v>0</v>
      </c>
    </row>
    <row r="1044" spans="2:11" x14ac:dyDescent="0.35">
      <c r="B1044" s="240"/>
      <c r="C1044" s="51" t="s">
        <v>113</v>
      </c>
      <c r="D1044" s="44">
        <v>19.227239999999998</v>
      </c>
      <c r="E1044" s="24">
        <v>23.389492190000002</v>
      </c>
      <c r="F1044" s="24">
        <v>19.431540649999999</v>
      </c>
      <c r="G1044" s="49">
        <f>F1044/E1044</f>
        <v>0.83078078361649099</v>
      </c>
      <c r="H1044" s="44">
        <v>15.02425</v>
      </c>
      <c r="I1044" s="24">
        <v>20.03341554</v>
      </c>
      <c r="J1044" s="24">
        <v>18.440107129999998</v>
      </c>
      <c r="K1044" s="49">
        <f>J1044/I1044</f>
        <v>0.92046746063751828</v>
      </c>
    </row>
    <row r="1045" spans="2:11" x14ac:dyDescent="0.35">
      <c r="B1045" s="90"/>
      <c r="C1045" s="237" t="s">
        <v>225</v>
      </c>
      <c r="D1045" s="238">
        <v>20.580267899999999</v>
      </c>
      <c r="E1045" s="244">
        <v>20.580267899999999</v>
      </c>
      <c r="F1045" s="244">
        <v>17.205426559999999</v>
      </c>
      <c r="G1045" s="53">
        <f>F1045/E1045</f>
        <v>0.83601567499517337</v>
      </c>
      <c r="H1045" s="238">
        <v>1.8924099999999999</v>
      </c>
      <c r="I1045" s="244">
        <v>1.8924099999999999</v>
      </c>
      <c r="J1045" s="244">
        <v>0.19806913000000001</v>
      </c>
      <c r="K1045" s="53">
        <f>J1045/I1045</f>
        <v>0.10466501973673782</v>
      </c>
    </row>
    <row r="1046" spans="2:11" x14ac:dyDescent="0.35">
      <c r="B1046" s="240"/>
      <c r="C1046" s="241" t="s">
        <v>111</v>
      </c>
      <c r="D1046" s="44">
        <v>0</v>
      </c>
      <c r="E1046" s="24">
        <v>0</v>
      </c>
      <c r="F1046" s="24">
        <v>0</v>
      </c>
      <c r="G1046" s="60">
        <v>0</v>
      </c>
      <c r="H1046" s="44">
        <v>0</v>
      </c>
      <c r="I1046" s="24">
        <v>0</v>
      </c>
      <c r="J1046" s="24">
        <v>0</v>
      </c>
      <c r="K1046" s="60">
        <v>0</v>
      </c>
    </row>
    <row r="1047" spans="2:11" ht="15" thickBot="1" x14ac:dyDescent="0.4">
      <c r="B1047" s="14"/>
      <c r="C1047" s="52" t="s">
        <v>113</v>
      </c>
      <c r="D1047" s="46">
        <v>20.580267899999999</v>
      </c>
      <c r="E1047" s="45">
        <v>20.580267899999999</v>
      </c>
      <c r="F1047" s="45">
        <v>17.205426559999999</v>
      </c>
      <c r="G1047" s="50">
        <f>F1047/E1047</f>
        <v>0.83601567499517337</v>
      </c>
      <c r="H1047" s="46">
        <v>1.8924099999999999</v>
      </c>
      <c r="I1047" s="45">
        <v>1.8924099999999999</v>
      </c>
      <c r="J1047" s="45">
        <v>0.19806913000000001</v>
      </c>
      <c r="K1047" s="50">
        <f>J1047/I1047</f>
        <v>0.10466501973673782</v>
      </c>
    </row>
    <row r="1048" spans="2:11" x14ac:dyDescent="0.35">
      <c r="B1048" s="242">
        <v>25</v>
      </c>
      <c r="C1048" s="243" t="s">
        <v>261</v>
      </c>
      <c r="D1048" s="214">
        <v>12.680339999999999</v>
      </c>
      <c r="E1048" s="195">
        <v>12.68909839</v>
      </c>
      <c r="F1048" s="195">
        <v>9.6196822199999961</v>
      </c>
      <c r="G1048" s="230">
        <f>F1048/E1048</f>
        <v>0.7581060469655635</v>
      </c>
      <c r="H1048" s="214">
        <v>12.44885</v>
      </c>
      <c r="I1048" s="195">
        <v>12.481018599999999</v>
      </c>
      <c r="J1048" s="195">
        <v>10.102456820000002</v>
      </c>
      <c r="K1048" s="230">
        <f>J1048/I1048</f>
        <v>0.80942566819025519</v>
      </c>
    </row>
    <row r="1049" spans="2:11" x14ac:dyDescent="0.35">
      <c r="B1049" s="231"/>
      <c r="C1049" s="232" t="s">
        <v>111</v>
      </c>
      <c r="D1049" s="210">
        <f t="shared" ref="D1049:F1050" si="159">D1052+D1055</f>
        <v>12.680339999999999</v>
      </c>
      <c r="E1049" s="198">
        <f t="shared" si="159"/>
        <v>12.689098390000002</v>
      </c>
      <c r="F1049" s="198">
        <f t="shared" si="159"/>
        <v>9.6196822199999978</v>
      </c>
      <c r="G1049" s="235">
        <f>F1049/E1049</f>
        <v>0.7581060469655635</v>
      </c>
      <c r="H1049" s="210">
        <f t="shared" ref="H1049:J1050" si="160">H1052+H1055</f>
        <v>12.44885</v>
      </c>
      <c r="I1049" s="198">
        <f t="shared" si="160"/>
        <v>12.481018600000001</v>
      </c>
      <c r="J1049" s="198">
        <f t="shared" si="160"/>
        <v>10.102456819999999</v>
      </c>
      <c r="K1049" s="235">
        <f>J1049/I1049</f>
        <v>0.80942566819025474</v>
      </c>
    </row>
    <row r="1050" spans="2:11" x14ac:dyDescent="0.35">
      <c r="B1050" s="231"/>
      <c r="C1050" s="232" t="s">
        <v>113</v>
      </c>
      <c r="D1050" s="210">
        <f t="shared" si="159"/>
        <v>0</v>
      </c>
      <c r="E1050" s="198">
        <f t="shared" si="159"/>
        <v>0</v>
      </c>
      <c r="F1050" s="198">
        <f t="shared" si="159"/>
        <v>0</v>
      </c>
      <c r="G1050" s="219">
        <v>0</v>
      </c>
      <c r="H1050" s="210">
        <f t="shared" si="160"/>
        <v>0</v>
      </c>
      <c r="I1050" s="198">
        <f t="shared" si="160"/>
        <v>0</v>
      </c>
      <c r="J1050" s="198">
        <f t="shared" si="160"/>
        <v>0</v>
      </c>
      <c r="K1050" s="219">
        <v>0</v>
      </c>
    </row>
    <row r="1051" spans="2:11" x14ac:dyDescent="0.35">
      <c r="B1051" s="236"/>
      <c r="C1051" s="247" t="s">
        <v>137</v>
      </c>
      <c r="D1051" s="238">
        <v>0.60482000000000002</v>
      </c>
      <c r="E1051" s="244">
        <v>0.60482000000000002</v>
      </c>
      <c r="F1051" s="244">
        <v>0.51644407999999997</v>
      </c>
      <c r="G1051" s="53">
        <f>F1051/E1051</f>
        <v>0.85388062564068645</v>
      </c>
      <c r="H1051" s="238">
        <v>0.46321000000000001</v>
      </c>
      <c r="I1051" s="244">
        <v>0.46321000000000001</v>
      </c>
      <c r="J1051" s="244">
        <v>0.46310509000000005</v>
      </c>
      <c r="K1051" s="53">
        <f>J1051/I1051</f>
        <v>0.99977351525226144</v>
      </c>
    </row>
    <row r="1052" spans="2:11" x14ac:dyDescent="0.35">
      <c r="B1052" s="240"/>
      <c r="C1052" s="241" t="s">
        <v>111</v>
      </c>
      <c r="D1052" s="44">
        <v>0.60482000000000002</v>
      </c>
      <c r="E1052" s="24">
        <v>0.60482000000000002</v>
      </c>
      <c r="F1052" s="24">
        <v>0.51644407999999997</v>
      </c>
      <c r="G1052" s="49">
        <f>F1052/E1052</f>
        <v>0.85388062564068645</v>
      </c>
      <c r="H1052" s="44">
        <v>0.46321000000000001</v>
      </c>
      <c r="I1052" s="24">
        <v>0.46321000000000001</v>
      </c>
      <c r="J1052" s="24">
        <v>0.46310509000000005</v>
      </c>
      <c r="K1052" s="49">
        <f>J1052/I1052</f>
        <v>0.99977351525226144</v>
      </c>
    </row>
    <row r="1053" spans="2:11" x14ac:dyDescent="0.35">
      <c r="B1053" s="240"/>
      <c r="C1053" s="51" t="s">
        <v>113</v>
      </c>
      <c r="D1053" s="44">
        <v>0</v>
      </c>
      <c r="E1053" s="24">
        <v>0</v>
      </c>
      <c r="F1053" s="24">
        <v>0</v>
      </c>
      <c r="G1053" s="60">
        <v>0</v>
      </c>
      <c r="H1053" s="44">
        <v>0</v>
      </c>
      <c r="I1053" s="24">
        <v>0</v>
      </c>
      <c r="J1053" s="24">
        <v>0</v>
      </c>
      <c r="K1053" s="60">
        <v>0</v>
      </c>
    </row>
    <row r="1054" spans="2:11" x14ac:dyDescent="0.35">
      <c r="B1054" s="90"/>
      <c r="C1054" s="237" t="s">
        <v>225</v>
      </c>
      <c r="D1054" s="238">
        <v>12.075519999999999</v>
      </c>
      <c r="E1054" s="244">
        <v>12.084278390000001</v>
      </c>
      <c r="F1054" s="244">
        <v>9.1032381399999984</v>
      </c>
      <c r="G1054" s="53">
        <f>F1054/E1054</f>
        <v>0.75331251450919257</v>
      </c>
      <c r="H1054" s="238">
        <v>11.98564</v>
      </c>
      <c r="I1054" s="244">
        <v>12.0178086</v>
      </c>
      <c r="J1054" s="244">
        <v>9.6393517299999978</v>
      </c>
      <c r="K1054" s="53">
        <f>J1054/I1054</f>
        <v>0.8020889706963712</v>
      </c>
    </row>
    <row r="1055" spans="2:11" x14ac:dyDescent="0.35">
      <c r="B1055" s="240"/>
      <c r="C1055" s="241" t="s">
        <v>111</v>
      </c>
      <c r="D1055" s="44">
        <v>12.075519999999999</v>
      </c>
      <c r="E1055" s="24">
        <v>12.084278390000001</v>
      </c>
      <c r="F1055" s="24">
        <v>9.1032381399999984</v>
      </c>
      <c r="G1055" s="49">
        <f>F1055/E1055</f>
        <v>0.75331251450919257</v>
      </c>
      <c r="H1055" s="44">
        <v>11.98564</v>
      </c>
      <c r="I1055" s="24">
        <v>12.0178086</v>
      </c>
      <c r="J1055" s="24">
        <v>9.6393517299999978</v>
      </c>
      <c r="K1055" s="49">
        <f>J1055/I1055</f>
        <v>0.8020889706963712</v>
      </c>
    </row>
    <row r="1056" spans="2:11" ht="15" thickBot="1" x14ac:dyDescent="0.4">
      <c r="B1056" s="14"/>
      <c r="C1056" s="52" t="s">
        <v>113</v>
      </c>
      <c r="D1056" s="57">
        <v>0</v>
      </c>
      <c r="E1056" s="59">
        <v>0</v>
      </c>
      <c r="F1056" s="59">
        <v>0</v>
      </c>
      <c r="G1056" s="73">
        <v>0</v>
      </c>
      <c r="H1056" s="57">
        <v>0</v>
      </c>
      <c r="I1056" s="59">
        <v>0</v>
      </c>
      <c r="J1056" s="59">
        <v>0</v>
      </c>
      <c r="K1056" s="73">
        <v>0</v>
      </c>
    </row>
    <row r="1057" spans="2:11" x14ac:dyDescent="0.35">
      <c r="B1057" s="242">
        <v>26</v>
      </c>
      <c r="C1057" s="243" t="s">
        <v>207</v>
      </c>
      <c r="D1057" s="214">
        <v>0.84979000000000005</v>
      </c>
      <c r="E1057" s="195">
        <v>1.29979</v>
      </c>
      <c r="F1057" s="195">
        <v>1.06142271</v>
      </c>
      <c r="G1057" s="230">
        <f>F1057/E1057</f>
        <v>0.81661092176428496</v>
      </c>
      <c r="H1057" s="214">
        <v>0.81479000000000001</v>
      </c>
      <c r="I1057" s="195">
        <v>1.2647900000000001</v>
      </c>
      <c r="J1057" s="195">
        <v>1.0647899999999999</v>
      </c>
      <c r="K1057" s="230">
        <f t="shared" ref="K1057:K1063" si="161">J1057/I1057</f>
        <v>0.84187098253464987</v>
      </c>
    </row>
    <row r="1058" spans="2:11" x14ac:dyDescent="0.35">
      <c r="B1058" s="231"/>
      <c r="C1058" s="232" t="s">
        <v>111</v>
      </c>
      <c r="D1058" s="210">
        <f t="shared" ref="D1058:F1059" si="162">D1061+D1064</f>
        <v>0</v>
      </c>
      <c r="E1058" s="198">
        <f t="shared" si="162"/>
        <v>0</v>
      </c>
      <c r="F1058" s="198">
        <f t="shared" si="162"/>
        <v>0</v>
      </c>
      <c r="G1058" s="219">
        <v>0</v>
      </c>
      <c r="H1058" s="210">
        <f t="shared" ref="H1058:J1059" si="163">H1061+H1064</f>
        <v>0</v>
      </c>
      <c r="I1058" s="198">
        <f t="shared" si="163"/>
        <v>0</v>
      </c>
      <c r="J1058" s="198">
        <f t="shared" si="163"/>
        <v>0</v>
      </c>
      <c r="K1058" s="219">
        <v>0</v>
      </c>
    </row>
    <row r="1059" spans="2:11" x14ac:dyDescent="0.35">
      <c r="B1059" s="231"/>
      <c r="C1059" s="232" t="s">
        <v>113</v>
      </c>
      <c r="D1059" s="210">
        <f t="shared" si="162"/>
        <v>0.84978999999999993</v>
      </c>
      <c r="E1059" s="198">
        <f t="shared" si="162"/>
        <v>1.2997899999999998</v>
      </c>
      <c r="F1059" s="198">
        <f t="shared" si="162"/>
        <v>1.06142271</v>
      </c>
      <c r="G1059" s="235">
        <f>F1059/E1059</f>
        <v>0.81661092176428518</v>
      </c>
      <c r="H1059" s="210">
        <f t="shared" si="163"/>
        <v>0.8147899999999999</v>
      </c>
      <c r="I1059" s="198">
        <f t="shared" si="163"/>
        <v>1.2647899999999999</v>
      </c>
      <c r="J1059" s="198">
        <f t="shared" si="163"/>
        <v>1.0647899999999999</v>
      </c>
      <c r="K1059" s="235">
        <f>J1059/I1059</f>
        <v>0.84187098253465009</v>
      </c>
    </row>
    <row r="1060" spans="2:11" x14ac:dyDescent="0.35">
      <c r="B1060" s="236"/>
      <c r="C1060" s="237" t="s">
        <v>137</v>
      </c>
      <c r="D1060" s="238">
        <v>0.61478999999999995</v>
      </c>
      <c r="E1060" s="244">
        <v>1.0647899999999999</v>
      </c>
      <c r="F1060" s="244">
        <v>1.05877</v>
      </c>
      <c r="G1060" s="53">
        <f>F1060/E1060</f>
        <v>0.99434630302688798</v>
      </c>
      <c r="H1060" s="238">
        <v>0.61478999999999995</v>
      </c>
      <c r="I1060" s="244">
        <v>1.0647899999999999</v>
      </c>
      <c r="J1060" s="244">
        <v>1.0647899999999999</v>
      </c>
      <c r="K1060" s="53">
        <f t="shared" si="161"/>
        <v>1</v>
      </c>
    </row>
    <row r="1061" spans="2:11" x14ac:dyDescent="0.35">
      <c r="B1061" s="240"/>
      <c r="C1061" s="241" t="s">
        <v>111</v>
      </c>
      <c r="D1061" s="44">
        <v>0</v>
      </c>
      <c r="E1061" s="24">
        <v>0</v>
      </c>
      <c r="F1061" s="24">
        <v>0</v>
      </c>
      <c r="G1061" s="60">
        <v>0</v>
      </c>
      <c r="H1061" s="44">
        <v>0</v>
      </c>
      <c r="I1061" s="24">
        <v>0</v>
      </c>
      <c r="J1061" s="24">
        <v>0</v>
      </c>
      <c r="K1061" s="60">
        <v>0</v>
      </c>
    </row>
    <row r="1062" spans="2:11" x14ac:dyDescent="0.35">
      <c r="B1062" s="240"/>
      <c r="C1062" s="54" t="s">
        <v>113</v>
      </c>
      <c r="D1062" s="44">
        <v>0.61478999999999995</v>
      </c>
      <c r="E1062" s="24">
        <v>1.0647899999999999</v>
      </c>
      <c r="F1062" s="24">
        <v>1.05877</v>
      </c>
      <c r="G1062" s="49">
        <f>F1062/E1062</f>
        <v>0.99434630302688798</v>
      </c>
      <c r="H1062" s="44">
        <v>0.61478999999999995</v>
      </c>
      <c r="I1062" s="24">
        <v>1.0647899999999999</v>
      </c>
      <c r="J1062" s="24">
        <v>1.0647899999999999</v>
      </c>
      <c r="K1062" s="49">
        <f>J1062/I1062</f>
        <v>1</v>
      </c>
    </row>
    <row r="1063" spans="2:11" x14ac:dyDescent="0.35">
      <c r="B1063" s="90"/>
      <c r="C1063" s="237" t="s">
        <v>225</v>
      </c>
      <c r="D1063" s="238">
        <v>0.23499999999999999</v>
      </c>
      <c r="E1063" s="244">
        <v>0.23499999999999999</v>
      </c>
      <c r="F1063" s="244">
        <v>2.65271E-3</v>
      </c>
      <c r="G1063" s="53">
        <f>F1063/E1063</f>
        <v>1.1288127659574468E-2</v>
      </c>
      <c r="H1063" s="238">
        <v>0.2</v>
      </c>
      <c r="I1063" s="244">
        <v>0.2</v>
      </c>
      <c r="J1063" s="244">
        <v>0</v>
      </c>
      <c r="K1063" s="53">
        <f t="shared" si="161"/>
        <v>0</v>
      </c>
    </row>
    <row r="1064" spans="2:11" x14ac:dyDescent="0.35">
      <c r="B1064" s="240"/>
      <c r="C1064" s="241" t="s">
        <v>111</v>
      </c>
      <c r="D1064" s="44">
        <v>0</v>
      </c>
      <c r="E1064" s="24">
        <v>0</v>
      </c>
      <c r="F1064" s="24">
        <v>0</v>
      </c>
      <c r="G1064" s="60">
        <v>0</v>
      </c>
      <c r="H1064" s="44">
        <v>0</v>
      </c>
      <c r="I1064" s="24">
        <v>0</v>
      </c>
      <c r="J1064" s="24">
        <v>0</v>
      </c>
      <c r="K1064" s="60">
        <v>0</v>
      </c>
    </row>
    <row r="1065" spans="2:11" ht="15" thickBot="1" x14ac:dyDescent="0.4">
      <c r="B1065" s="14"/>
      <c r="C1065" s="55" t="s">
        <v>113</v>
      </c>
      <c r="D1065" s="57">
        <v>0.23499999999999999</v>
      </c>
      <c r="E1065" s="59">
        <v>0.23499999999999999</v>
      </c>
      <c r="F1065" s="59">
        <v>2.65271E-3</v>
      </c>
      <c r="G1065" s="316">
        <f t="shared" ref="G1065:G1074" si="164">F1065/E1065</f>
        <v>1.1288127659574468E-2</v>
      </c>
      <c r="H1065" s="57">
        <v>0.2</v>
      </c>
      <c r="I1065" s="59">
        <v>0.2</v>
      </c>
      <c r="J1065" s="59">
        <v>0</v>
      </c>
      <c r="K1065" s="316">
        <f t="shared" ref="K1065:K1079" si="165">J1065/I1065</f>
        <v>0</v>
      </c>
    </row>
    <row r="1066" spans="2:11" x14ac:dyDescent="0.35">
      <c r="B1066" s="242">
        <v>27</v>
      </c>
      <c r="C1066" s="243" t="s">
        <v>208</v>
      </c>
      <c r="D1066" s="214">
        <v>6063.8130300000003</v>
      </c>
      <c r="E1066" s="195">
        <v>5988.9389316199995</v>
      </c>
      <c r="F1066" s="195">
        <v>2700.0738355100016</v>
      </c>
      <c r="G1066" s="230">
        <f t="shared" si="164"/>
        <v>0.4508434409398186</v>
      </c>
      <c r="H1066" s="214">
        <v>5582.7885800000004</v>
      </c>
      <c r="I1066" s="195">
        <v>5551.5316687500008</v>
      </c>
      <c r="J1066" s="195">
        <v>2496.130034780002</v>
      </c>
      <c r="K1066" s="230">
        <f t="shared" si="165"/>
        <v>0.44962907242894967</v>
      </c>
    </row>
    <row r="1067" spans="2:11" x14ac:dyDescent="0.35">
      <c r="B1067" s="231"/>
      <c r="C1067" s="232" t="s">
        <v>111</v>
      </c>
      <c r="D1067" s="210">
        <f t="shared" ref="D1067:F1068" si="166">D1070+D1073</f>
        <v>6032.2030300000006</v>
      </c>
      <c r="E1067" s="198">
        <f t="shared" si="166"/>
        <v>5957.3289316199998</v>
      </c>
      <c r="F1067" s="198">
        <f t="shared" si="166"/>
        <v>2683.8037525099985</v>
      </c>
      <c r="G1067" s="235">
        <f t="shared" si="164"/>
        <v>0.45050454378388355</v>
      </c>
      <c r="H1067" s="210">
        <f t="shared" ref="H1067:J1068" si="167">H1070+H1073</f>
        <v>5572.7885800000004</v>
      </c>
      <c r="I1067" s="198">
        <f t="shared" si="167"/>
        <v>5541.5316687499999</v>
      </c>
      <c r="J1067" s="198">
        <f t="shared" si="167"/>
        <v>2487.04446478</v>
      </c>
      <c r="K1067" s="235">
        <f>J1067/I1067</f>
        <v>0.44880091163333569</v>
      </c>
    </row>
    <row r="1068" spans="2:11" x14ac:dyDescent="0.35">
      <c r="B1068" s="231"/>
      <c r="C1068" s="232" t="s">
        <v>113</v>
      </c>
      <c r="D1068" s="210">
        <f t="shared" si="166"/>
        <v>31.844999999999999</v>
      </c>
      <c r="E1068" s="198">
        <f t="shared" si="166"/>
        <v>31.844999999999999</v>
      </c>
      <c r="F1068" s="198">
        <f t="shared" si="166"/>
        <v>16.272735709999999</v>
      </c>
      <c r="G1068" s="235">
        <f t="shared" si="164"/>
        <v>0.51099813816925732</v>
      </c>
      <c r="H1068" s="210">
        <f t="shared" si="167"/>
        <v>10</v>
      </c>
      <c r="I1068" s="198">
        <f t="shared" si="167"/>
        <v>10</v>
      </c>
      <c r="J1068" s="198">
        <f t="shared" si="167"/>
        <v>9.0855700000000006</v>
      </c>
      <c r="K1068" s="235">
        <f>J1068/I1068</f>
        <v>0.90855700000000006</v>
      </c>
    </row>
    <row r="1069" spans="2:11" x14ac:dyDescent="0.35">
      <c r="B1069" s="236"/>
      <c r="C1069" s="237" t="s">
        <v>137</v>
      </c>
      <c r="D1069" s="290">
        <v>4296.01278</v>
      </c>
      <c r="E1069" s="301">
        <v>4229.30068768</v>
      </c>
      <c r="F1069" s="244">
        <v>1172.3460316399996</v>
      </c>
      <c r="G1069" s="53">
        <f t="shared" si="164"/>
        <v>0.27719618873518659</v>
      </c>
      <c r="H1069" s="290">
        <f>SUM(H1070:H1071)</f>
        <v>3855.56205</v>
      </c>
      <c r="I1069" s="301">
        <f>SUM(I1070:I1071)</f>
        <v>3849.8827548100003</v>
      </c>
      <c r="J1069" s="244">
        <f>SUM(J1070:J1071)</f>
        <v>982.20830194999996</v>
      </c>
      <c r="K1069" s="53">
        <f t="shared" si="165"/>
        <v>0.25512680891978851</v>
      </c>
    </row>
    <row r="1070" spans="2:11" x14ac:dyDescent="0.35">
      <c r="B1070" s="240"/>
      <c r="C1070" s="241" t="s">
        <v>111</v>
      </c>
      <c r="D1070" s="44">
        <v>4264.4027800000003</v>
      </c>
      <c r="E1070" s="24">
        <v>4197.6906876799994</v>
      </c>
      <c r="F1070" s="24">
        <v>1156.0759486399995</v>
      </c>
      <c r="G1070" s="49">
        <f t="shared" si="164"/>
        <v>0.27540760733824943</v>
      </c>
      <c r="H1070" s="44">
        <v>3845.56205</v>
      </c>
      <c r="I1070" s="24">
        <v>3839.8827548100003</v>
      </c>
      <c r="J1070" s="24">
        <v>973.12273195</v>
      </c>
      <c r="K1070" s="49">
        <f t="shared" si="165"/>
        <v>0.25342511584006705</v>
      </c>
    </row>
    <row r="1071" spans="2:11" x14ac:dyDescent="0.35">
      <c r="B1071" s="240"/>
      <c r="C1071" s="54" t="s">
        <v>113</v>
      </c>
      <c r="D1071" s="44">
        <v>31.61</v>
      </c>
      <c r="E1071" s="24">
        <v>31.61</v>
      </c>
      <c r="F1071" s="24">
        <v>16.270083</v>
      </c>
      <c r="G1071" s="49">
        <f t="shared" si="164"/>
        <v>0.51471316039228088</v>
      </c>
      <c r="H1071" s="44">
        <v>10</v>
      </c>
      <c r="I1071" s="24">
        <v>10</v>
      </c>
      <c r="J1071" s="24">
        <v>9.0855700000000006</v>
      </c>
      <c r="K1071" s="49">
        <f t="shared" si="165"/>
        <v>0.90855700000000006</v>
      </c>
    </row>
    <row r="1072" spans="2:11" x14ac:dyDescent="0.35">
      <c r="B1072" s="90"/>
      <c r="C1072" s="237" t="s">
        <v>225</v>
      </c>
      <c r="D1072" s="290">
        <v>1767.80025</v>
      </c>
      <c r="E1072" s="301">
        <v>1759.6382439400002</v>
      </c>
      <c r="F1072" s="244">
        <v>1527.727803869999</v>
      </c>
      <c r="G1072" s="53">
        <f t="shared" si="164"/>
        <v>0.86820561506396265</v>
      </c>
      <c r="H1072" s="238">
        <v>1727.2265299999999</v>
      </c>
      <c r="I1072" s="244">
        <v>1701.6489139400001</v>
      </c>
      <c r="J1072" s="244">
        <v>1513.9217328300001</v>
      </c>
      <c r="K1072" s="53">
        <f t="shared" si="165"/>
        <v>0.88967925194666853</v>
      </c>
    </row>
    <row r="1073" spans="2:11" x14ac:dyDescent="0.35">
      <c r="B1073" s="240"/>
      <c r="C1073" s="241" t="s">
        <v>111</v>
      </c>
      <c r="D1073" s="44">
        <v>1767.80025</v>
      </c>
      <c r="E1073" s="24">
        <v>1759.6382439400002</v>
      </c>
      <c r="F1073" s="24">
        <v>1527.727803869999</v>
      </c>
      <c r="G1073" s="49">
        <f t="shared" si="164"/>
        <v>0.86820561506396265</v>
      </c>
      <c r="H1073" s="44">
        <v>1727.2265299999999</v>
      </c>
      <c r="I1073" s="24">
        <v>1701.6489139400001</v>
      </c>
      <c r="J1073" s="24">
        <v>1513.9217328300001</v>
      </c>
      <c r="K1073" s="49">
        <f t="shared" si="165"/>
        <v>0.88967925194666853</v>
      </c>
    </row>
    <row r="1074" spans="2:11" ht="15" thickBot="1" x14ac:dyDescent="0.4">
      <c r="B1074" s="14"/>
      <c r="C1074" s="55" t="s">
        <v>113</v>
      </c>
      <c r="D1074" s="57">
        <v>0.23499999999999999</v>
      </c>
      <c r="E1074" s="59">
        <v>0.23499999999999999</v>
      </c>
      <c r="F1074" s="59">
        <v>2.65271E-3</v>
      </c>
      <c r="G1074" s="49">
        <f t="shared" si="164"/>
        <v>1.1288127659574468E-2</v>
      </c>
      <c r="H1074" s="44">
        <v>0</v>
      </c>
      <c r="I1074" s="24">
        <v>0</v>
      </c>
      <c r="J1074" s="24">
        <v>0</v>
      </c>
      <c r="K1074" s="73">
        <v>0</v>
      </c>
    </row>
    <row r="1075" spans="2:11" x14ac:dyDescent="0.35">
      <c r="B1075" s="242" t="s">
        <v>19</v>
      </c>
      <c r="C1075" s="243" t="s">
        <v>149</v>
      </c>
      <c r="D1075" s="214">
        <v>0</v>
      </c>
      <c r="E1075" s="195">
        <v>0</v>
      </c>
      <c r="F1075" s="195">
        <v>0</v>
      </c>
      <c r="G1075" s="291">
        <v>0</v>
      </c>
      <c r="H1075" s="298">
        <v>3.05</v>
      </c>
      <c r="I1075" s="299">
        <v>3.05</v>
      </c>
      <c r="J1075" s="195">
        <v>1.9543638799999998</v>
      </c>
      <c r="K1075" s="230">
        <f t="shared" si="165"/>
        <v>0.64077504262295082</v>
      </c>
    </row>
    <row r="1076" spans="2:11" x14ac:dyDescent="0.35">
      <c r="B1076" s="231"/>
      <c r="C1076" s="232" t="s">
        <v>111</v>
      </c>
      <c r="D1076" s="210">
        <f t="shared" ref="D1076:J1077" si="168">D1079+D1082</f>
        <v>0</v>
      </c>
      <c r="E1076" s="198">
        <f t="shared" si="168"/>
        <v>0</v>
      </c>
      <c r="F1076" s="198">
        <f t="shared" si="168"/>
        <v>0</v>
      </c>
      <c r="G1076" s="292">
        <f t="shared" si="168"/>
        <v>0</v>
      </c>
      <c r="H1076" s="210">
        <f t="shared" si="168"/>
        <v>3.05</v>
      </c>
      <c r="I1076" s="300">
        <f t="shared" si="168"/>
        <v>3.05</v>
      </c>
      <c r="J1076" s="198">
        <f t="shared" si="168"/>
        <v>1.9543638799999998</v>
      </c>
      <c r="K1076" s="235">
        <f>J1076/I1076</f>
        <v>0.64077504262295082</v>
      </c>
    </row>
    <row r="1077" spans="2:11" x14ac:dyDescent="0.35">
      <c r="B1077" s="231"/>
      <c r="C1077" s="232" t="s">
        <v>113</v>
      </c>
      <c r="D1077" s="210">
        <f t="shared" si="168"/>
        <v>0</v>
      </c>
      <c r="E1077" s="198">
        <f t="shared" si="168"/>
        <v>0</v>
      </c>
      <c r="F1077" s="198">
        <f t="shared" si="168"/>
        <v>0</v>
      </c>
      <c r="G1077" s="292">
        <f t="shared" si="168"/>
        <v>0</v>
      </c>
      <c r="H1077" s="210">
        <f t="shared" si="168"/>
        <v>0</v>
      </c>
      <c r="I1077" s="300">
        <f t="shared" si="168"/>
        <v>0</v>
      </c>
      <c r="J1077" s="198">
        <f t="shared" si="168"/>
        <v>0</v>
      </c>
      <c r="K1077" s="292">
        <f>K1080+K1083</f>
        <v>0</v>
      </c>
    </row>
    <row r="1078" spans="2:11" x14ac:dyDescent="0.35">
      <c r="B1078" s="236"/>
      <c r="C1078" s="237" t="s">
        <v>137</v>
      </c>
      <c r="D1078" s="238">
        <v>0</v>
      </c>
      <c r="E1078" s="244">
        <v>0</v>
      </c>
      <c r="F1078" s="244">
        <v>0</v>
      </c>
      <c r="G1078" s="293">
        <v>0</v>
      </c>
      <c r="H1078" s="290">
        <v>3.05</v>
      </c>
      <c r="I1078" s="301">
        <v>3.05</v>
      </c>
      <c r="J1078" s="244">
        <v>1.9543638799999998</v>
      </c>
      <c r="K1078" s="53">
        <f t="shared" si="165"/>
        <v>0.64077504262295082</v>
      </c>
    </row>
    <row r="1079" spans="2:11" x14ac:dyDescent="0.35">
      <c r="B1079" s="240"/>
      <c r="C1079" s="241" t="s">
        <v>111</v>
      </c>
      <c r="D1079" s="44">
        <v>0</v>
      </c>
      <c r="E1079" s="24">
        <v>0</v>
      </c>
      <c r="F1079" s="24">
        <v>0</v>
      </c>
      <c r="G1079" s="294">
        <v>0</v>
      </c>
      <c r="H1079" s="44">
        <v>3.05</v>
      </c>
      <c r="I1079" s="302">
        <v>3.05</v>
      </c>
      <c r="J1079" s="24">
        <v>1.9543638799999998</v>
      </c>
      <c r="K1079" s="49">
        <f t="shared" si="165"/>
        <v>0.64077504262295082</v>
      </c>
    </row>
    <row r="1080" spans="2:11" x14ac:dyDescent="0.35">
      <c r="B1080" s="240"/>
      <c r="C1080" s="54" t="s">
        <v>113</v>
      </c>
      <c r="D1080" s="44">
        <v>0</v>
      </c>
      <c r="E1080" s="24">
        <v>0</v>
      </c>
      <c r="F1080" s="24">
        <v>0</v>
      </c>
      <c r="G1080" s="294">
        <v>0</v>
      </c>
      <c r="H1080" s="44">
        <v>0</v>
      </c>
      <c r="I1080" s="302">
        <v>0</v>
      </c>
      <c r="J1080" s="24">
        <v>0</v>
      </c>
      <c r="K1080" s="294">
        <v>0</v>
      </c>
    </row>
    <row r="1081" spans="2:11" x14ac:dyDescent="0.35">
      <c r="B1081" s="90"/>
      <c r="C1081" s="237" t="s">
        <v>225</v>
      </c>
      <c r="D1081" s="238">
        <v>0</v>
      </c>
      <c r="E1081" s="244">
        <v>0</v>
      </c>
      <c r="F1081" s="244">
        <v>0</v>
      </c>
      <c r="G1081" s="293">
        <v>0</v>
      </c>
      <c r="H1081" s="238">
        <v>0</v>
      </c>
      <c r="I1081" s="301">
        <v>0</v>
      </c>
      <c r="J1081" s="244">
        <v>0</v>
      </c>
      <c r="K1081" s="293">
        <v>0</v>
      </c>
    </row>
    <row r="1082" spans="2:11" x14ac:dyDescent="0.35">
      <c r="B1082" s="240"/>
      <c r="C1082" s="241" t="s">
        <v>111</v>
      </c>
      <c r="D1082" s="44">
        <v>0</v>
      </c>
      <c r="E1082" s="24">
        <v>0</v>
      </c>
      <c r="F1082" s="24">
        <v>0</v>
      </c>
      <c r="G1082" s="294">
        <v>0</v>
      </c>
      <c r="H1082" s="44">
        <v>0</v>
      </c>
      <c r="I1082" s="302">
        <v>0</v>
      </c>
      <c r="J1082" s="24">
        <v>0</v>
      </c>
      <c r="K1082" s="294">
        <v>0</v>
      </c>
    </row>
    <row r="1083" spans="2:11" ht="15" thickBot="1" x14ac:dyDescent="0.4">
      <c r="B1083" s="14"/>
      <c r="C1083" s="55" t="s">
        <v>113</v>
      </c>
      <c r="D1083" s="295">
        <v>0</v>
      </c>
      <c r="E1083" s="296">
        <v>0</v>
      </c>
      <c r="F1083" s="296">
        <v>0</v>
      </c>
      <c r="G1083" s="297">
        <v>0</v>
      </c>
      <c r="H1083" s="46">
        <v>0</v>
      </c>
      <c r="I1083" s="303">
        <v>0</v>
      </c>
      <c r="J1083" s="296">
        <v>0</v>
      </c>
      <c r="K1083" s="297">
        <v>0</v>
      </c>
    </row>
    <row r="1084" spans="2:11" x14ac:dyDescent="0.35">
      <c r="B1084" t="s">
        <v>305</v>
      </c>
    </row>
  </sheetData>
  <mergeCells count="46">
    <mergeCell ref="B5:C7"/>
    <mergeCell ref="D5:G5"/>
    <mergeCell ref="D6:D7"/>
    <mergeCell ref="E6:E7"/>
    <mergeCell ref="F6:F7"/>
    <mergeCell ref="G6:G7"/>
    <mergeCell ref="B602:C604"/>
    <mergeCell ref="D602:G602"/>
    <mergeCell ref="D603:D604"/>
    <mergeCell ref="E603:E604"/>
    <mergeCell ref="F603:F604"/>
    <mergeCell ref="G603:G604"/>
    <mergeCell ref="B412:C414"/>
    <mergeCell ref="D412:G412"/>
    <mergeCell ref="D413:D414"/>
    <mergeCell ref="E413:E414"/>
    <mergeCell ref="F413:F414"/>
    <mergeCell ref="G413:G414"/>
    <mergeCell ref="F793:F794"/>
    <mergeCell ref="G793:G794"/>
    <mergeCell ref="F956:F957"/>
    <mergeCell ref="G956:G957"/>
    <mergeCell ref="B792:C794"/>
    <mergeCell ref="D792:G792"/>
    <mergeCell ref="B955:C957"/>
    <mergeCell ref="D956:D957"/>
    <mergeCell ref="E956:E957"/>
    <mergeCell ref="D955:G955"/>
    <mergeCell ref="D793:D794"/>
    <mergeCell ref="E793:E794"/>
    <mergeCell ref="H792:K792"/>
    <mergeCell ref="H956:H957"/>
    <mergeCell ref="I956:I957"/>
    <mergeCell ref="H955:K955"/>
    <mergeCell ref="H793:H794"/>
    <mergeCell ref="I793:I794"/>
    <mergeCell ref="K793:K794"/>
    <mergeCell ref="K956:K957"/>
    <mergeCell ref="J793:J794"/>
    <mergeCell ref="J956:J957"/>
    <mergeCell ref="B213:C215"/>
    <mergeCell ref="D213:G213"/>
    <mergeCell ref="D214:D215"/>
    <mergeCell ref="E214:E215"/>
    <mergeCell ref="F214:F215"/>
    <mergeCell ref="G214:G215"/>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F9110B-283D-40E8-BD86-AE12DB5C3716}">
  <dimension ref="B1:CL326"/>
  <sheetViews>
    <sheetView workbookViewId="0">
      <selection activeCell="AJ200" sqref="AJ200"/>
    </sheetView>
  </sheetViews>
  <sheetFormatPr baseColWidth="10" defaultColWidth="10.81640625" defaultRowHeight="14.5" x14ac:dyDescent="0.35"/>
  <cols>
    <col min="1" max="1" width="3.26953125" customWidth="1"/>
    <col min="2" max="2" width="53" customWidth="1"/>
    <col min="3" max="3" width="12" customWidth="1"/>
    <col min="4" max="5" width="13" customWidth="1"/>
    <col min="6" max="6" width="12" customWidth="1"/>
    <col min="8" max="8" width="11" bestFit="1" customWidth="1"/>
    <col min="9" max="9" width="13.26953125" bestFit="1" customWidth="1"/>
    <col min="10" max="10" width="11.26953125" customWidth="1"/>
    <col min="12" max="12" width="11.81640625" customWidth="1"/>
    <col min="13" max="13" width="13.26953125" bestFit="1" customWidth="1"/>
    <col min="16" max="16" width="12.453125" customWidth="1"/>
    <col min="17" max="17" width="14.26953125" customWidth="1"/>
    <col min="18" max="18" width="11.453125" customWidth="1"/>
    <col min="20" max="20" width="13" customWidth="1"/>
    <col min="21" max="21" width="14.1796875" customWidth="1"/>
    <col min="22" max="22" width="11.26953125" customWidth="1"/>
    <col min="24" max="24" width="13" customWidth="1"/>
    <col min="25" max="25" width="14.1796875" customWidth="1"/>
    <col min="26" max="26" width="11.26953125" customWidth="1"/>
    <col min="28" max="28" width="12.26953125" customWidth="1"/>
    <col min="29" max="29" width="14" customWidth="1"/>
    <col min="32" max="32" width="12.26953125" customWidth="1"/>
    <col min="33" max="33" width="14" customWidth="1"/>
    <col min="35" max="35" width="12.7265625" customWidth="1"/>
    <col min="36" max="36" width="12.81640625" customWidth="1"/>
    <col min="37" max="37" width="13.26953125" bestFit="1" customWidth="1"/>
    <col min="40" max="40" width="12.26953125" customWidth="1"/>
    <col min="41" max="41" width="14" customWidth="1"/>
    <col min="44" max="44" width="12.26953125" customWidth="1"/>
    <col min="45" max="45" width="14" customWidth="1"/>
    <col min="48" max="48" width="12.26953125" customWidth="1"/>
    <col min="49" max="49" width="14" customWidth="1"/>
    <col min="52" max="52" width="12.26953125" customWidth="1"/>
    <col min="53" max="53" width="14" customWidth="1"/>
    <col min="56" max="56" width="12.26953125" customWidth="1"/>
    <col min="57" max="57" width="14" customWidth="1"/>
    <col min="60" max="60" width="12.26953125" customWidth="1"/>
    <col min="61" max="61" width="14" customWidth="1"/>
    <col min="64" max="64" width="12.26953125" customWidth="1"/>
    <col min="65" max="65" width="14" customWidth="1"/>
    <col min="68" max="68" width="12.26953125" customWidth="1"/>
    <col min="69" max="69" width="14" customWidth="1"/>
    <col min="73" max="73" width="13.1796875" customWidth="1"/>
    <col min="77" max="77" width="14" customWidth="1"/>
    <col min="81" max="81" width="13.81640625" customWidth="1"/>
  </cols>
  <sheetData>
    <row r="1" spans="2:90" ht="66" customHeight="1" x14ac:dyDescent="0.35">
      <c r="C1" s="3"/>
      <c r="D1" s="3"/>
      <c r="E1" s="3"/>
      <c r="F1" s="3"/>
      <c r="G1" s="3"/>
      <c r="H1" s="3"/>
      <c r="I1" s="3"/>
      <c r="J1" s="3"/>
      <c r="K1" s="3"/>
      <c r="L1" s="3"/>
      <c r="M1" s="3"/>
      <c r="N1" s="3"/>
      <c r="O1" s="3"/>
      <c r="P1" s="3"/>
      <c r="Q1" s="3"/>
      <c r="R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row>
    <row r="2" spans="2:90" x14ac:dyDescent="0.35">
      <c r="C2" s="827"/>
      <c r="D2" s="3"/>
      <c r="E2" s="3"/>
    </row>
    <row r="3" spans="2:90" x14ac:dyDescent="0.35">
      <c r="B3" s="1" t="s">
        <v>195</v>
      </c>
      <c r="C3" s="3"/>
      <c r="D3" s="3"/>
      <c r="E3" s="3"/>
      <c r="F3" s="3"/>
      <c r="G3" s="3"/>
      <c r="H3" s="3"/>
      <c r="BA3" s="773"/>
      <c r="BM3" s="770"/>
    </row>
    <row r="4" spans="2:90" ht="15" thickBot="1" x14ac:dyDescent="0.4">
      <c r="B4" s="5" t="s">
        <v>138</v>
      </c>
      <c r="C4" s="3"/>
      <c r="D4" s="3"/>
      <c r="E4" s="3"/>
      <c r="F4" s="3"/>
      <c r="G4" s="3"/>
      <c r="H4" s="3"/>
      <c r="I4" s="3"/>
      <c r="K4" s="3"/>
      <c r="L4" s="3"/>
      <c r="M4" s="3"/>
      <c r="T4" s="3"/>
      <c r="U4" s="3"/>
      <c r="AI4" s="3"/>
      <c r="AJ4" s="3"/>
      <c r="AK4" s="3"/>
      <c r="AQ4" s="96"/>
      <c r="AR4" s="96"/>
      <c r="AS4" s="96"/>
      <c r="AY4" s="3"/>
      <c r="AZ4" s="3"/>
      <c r="BA4" s="773"/>
      <c r="BC4" s="96"/>
      <c r="BD4" s="96"/>
      <c r="BE4" s="96"/>
      <c r="BG4" s="3"/>
      <c r="BH4" s="3"/>
      <c r="BI4" s="3"/>
      <c r="BK4" s="3"/>
      <c r="BL4" s="3"/>
      <c r="BM4" s="3"/>
    </row>
    <row r="5" spans="2:90" ht="27" customHeight="1" thickBot="1" x14ac:dyDescent="0.4">
      <c r="B5" s="920" t="s">
        <v>460</v>
      </c>
      <c r="C5" s="918" t="s">
        <v>228</v>
      </c>
      <c r="D5" s="916"/>
      <c r="E5" s="916"/>
      <c r="F5" s="917"/>
      <c r="G5" s="923" t="s">
        <v>259</v>
      </c>
      <c r="H5" s="924"/>
      <c r="I5" s="924"/>
      <c r="J5" s="925"/>
      <c r="K5" s="915" t="s">
        <v>463</v>
      </c>
      <c r="L5" s="918"/>
      <c r="M5" s="918"/>
      <c r="N5" s="919"/>
      <c r="O5" s="915" t="s">
        <v>14</v>
      </c>
      <c r="P5" s="916"/>
      <c r="Q5" s="916"/>
      <c r="R5" s="917"/>
      <c r="S5" s="915" t="s">
        <v>37</v>
      </c>
      <c r="T5" s="916"/>
      <c r="U5" s="916"/>
      <c r="V5" s="917"/>
      <c r="W5" s="915" t="s">
        <v>41</v>
      </c>
      <c r="X5" s="916"/>
      <c r="Y5" s="916"/>
      <c r="Z5" s="917"/>
      <c r="AA5" s="918" t="s">
        <v>464</v>
      </c>
      <c r="AB5" s="916"/>
      <c r="AC5" s="916"/>
      <c r="AD5" s="917"/>
      <c r="AE5" s="915" t="s">
        <v>465</v>
      </c>
      <c r="AF5" s="916"/>
      <c r="AG5" s="916"/>
      <c r="AH5" s="917"/>
      <c r="AI5" s="915" t="s">
        <v>243</v>
      </c>
      <c r="AJ5" s="916"/>
      <c r="AK5" s="916"/>
      <c r="AL5" s="917"/>
      <c r="AM5" s="915" t="s">
        <v>466</v>
      </c>
      <c r="AN5" s="916"/>
      <c r="AO5" s="916"/>
      <c r="AP5" s="917"/>
      <c r="AQ5" s="915" t="s">
        <v>76</v>
      </c>
      <c r="AR5" s="916"/>
      <c r="AS5" s="916"/>
      <c r="AT5" s="917"/>
      <c r="AU5" s="915" t="s">
        <v>260</v>
      </c>
      <c r="AV5" s="918"/>
      <c r="AW5" s="918"/>
      <c r="AX5" s="919"/>
      <c r="AY5" s="915" t="s">
        <v>467</v>
      </c>
      <c r="AZ5" s="918"/>
      <c r="BA5" s="918"/>
      <c r="BB5" s="919"/>
      <c r="BC5" s="915" t="s">
        <v>468</v>
      </c>
      <c r="BD5" s="918"/>
      <c r="BE5" s="918"/>
      <c r="BF5" s="919"/>
      <c r="BG5" s="915" t="s">
        <v>246</v>
      </c>
      <c r="BH5" s="918"/>
      <c r="BI5" s="918"/>
      <c r="BJ5" s="919"/>
      <c r="BK5" s="915" t="s">
        <v>469</v>
      </c>
      <c r="BL5" s="918"/>
      <c r="BM5" s="918"/>
      <c r="BN5" s="919"/>
      <c r="BO5" s="918" t="s">
        <v>197</v>
      </c>
      <c r="BP5" s="918"/>
      <c r="BQ5" s="918"/>
      <c r="BR5" s="919"/>
      <c r="BS5" s="915" t="s">
        <v>470</v>
      </c>
      <c r="BT5" s="916"/>
      <c r="BU5" s="916"/>
      <c r="BV5" s="917"/>
      <c r="BW5" s="915" t="s">
        <v>263</v>
      </c>
      <c r="BX5" s="916"/>
      <c r="BY5" s="916"/>
      <c r="BZ5" s="917"/>
      <c r="CA5" s="915" t="s">
        <v>472</v>
      </c>
      <c r="CB5" s="916"/>
      <c r="CC5" s="916"/>
      <c r="CD5" s="917"/>
      <c r="CE5" s="915" t="s">
        <v>474</v>
      </c>
      <c r="CF5" s="916"/>
      <c r="CG5" s="916"/>
      <c r="CH5" s="917"/>
      <c r="CI5" s="915" t="s">
        <v>405</v>
      </c>
      <c r="CJ5" s="916"/>
      <c r="CK5" s="916"/>
      <c r="CL5" s="917"/>
    </row>
    <row r="6" spans="2:90" ht="15" customHeight="1" x14ac:dyDescent="0.35">
      <c r="B6" s="921"/>
      <c r="C6" s="910" t="s">
        <v>107</v>
      </c>
      <c r="D6" s="904" t="s">
        <v>108</v>
      </c>
      <c r="E6" s="906" t="s">
        <v>50</v>
      </c>
      <c r="F6" s="908" t="s">
        <v>150</v>
      </c>
      <c r="G6" s="910" t="s">
        <v>107</v>
      </c>
      <c r="H6" s="904" t="s">
        <v>108</v>
      </c>
      <c r="I6" s="906" t="s">
        <v>50</v>
      </c>
      <c r="J6" s="908" t="s">
        <v>150</v>
      </c>
      <c r="K6" s="902" t="s">
        <v>107</v>
      </c>
      <c r="L6" s="904" t="s">
        <v>108</v>
      </c>
      <c r="M6" s="904" t="s">
        <v>50</v>
      </c>
      <c r="N6" s="908" t="s">
        <v>150</v>
      </c>
      <c r="O6" s="902" t="s">
        <v>107</v>
      </c>
      <c r="P6" s="904" t="s">
        <v>108</v>
      </c>
      <c r="Q6" s="906" t="s">
        <v>50</v>
      </c>
      <c r="R6" s="908" t="s">
        <v>150</v>
      </c>
      <c r="S6" s="902" t="s">
        <v>107</v>
      </c>
      <c r="T6" s="904" t="s">
        <v>108</v>
      </c>
      <c r="U6" s="906" t="s">
        <v>50</v>
      </c>
      <c r="V6" s="908" t="s">
        <v>150</v>
      </c>
      <c r="W6" s="902" t="s">
        <v>107</v>
      </c>
      <c r="X6" s="904" t="s">
        <v>108</v>
      </c>
      <c r="Y6" s="906" t="s">
        <v>50</v>
      </c>
      <c r="Z6" s="908" t="s">
        <v>150</v>
      </c>
      <c r="AA6" s="910" t="s">
        <v>107</v>
      </c>
      <c r="AB6" s="904" t="s">
        <v>108</v>
      </c>
      <c r="AC6" s="906" t="s">
        <v>50</v>
      </c>
      <c r="AD6" s="908" t="s">
        <v>150</v>
      </c>
      <c r="AE6" s="902" t="s">
        <v>107</v>
      </c>
      <c r="AF6" s="904" t="s">
        <v>108</v>
      </c>
      <c r="AG6" s="906" t="s">
        <v>50</v>
      </c>
      <c r="AH6" s="908" t="s">
        <v>150</v>
      </c>
      <c r="AI6" s="902" t="s">
        <v>107</v>
      </c>
      <c r="AJ6" s="904" t="s">
        <v>108</v>
      </c>
      <c r="AK6" s="906" t="s">
        <v>50</v>
      </c>
      <c r="AL6" s="908" t="s">
        <v>150</v>
      </c>
      <c r="AM6" s="902" t="s">
        <v>107</v>
      </c>
      <c r="AN6" s="904" t="s">
        <v>108</v>
      </c>
      <c r="AO6" s="906" t="s">
        <v>50</v>
      </c>
      <c r="AP6" s="908" t="s">
        <v>150</v>
      </c>
      <c r="AQ6" s="902" t="s">
        <v>107</v>
      </c>
      <c r="AR6" s="904" t="s">
        <v>108</v>
      </c>
      <c r="AS6" s="906" t="s">
        <v>50</v>
      </c>
      <c r="AT6" s="908" t="s">
        <v>150</v>
      </c>
      <c r="AU6" s="902" t="s">
        <v>107</v>
      </c>
      <c r="AV6" s="904" t="s">
        <v>108</v>
      </c>
      <c r="AW6" s="904" t="s">
        <v>50</v>
      </c>
      <c r="AX6" s="908" t="s">
        <v>150</v>
      </c>
      <c r="AY6" s="902" t="s">
        <v>107</v>
      </c>
      <c r="AZ6" s="904" t="s">
        <v>108</v>
      </c>
      <c r="BA6" s="904" t="s">
        <v>50</v>
      </c>
      <c r="BB6" s="908" t="s">
        <v>150</v>
      </c>
      <c r="BC6" s="902" t="s">
        <v>107</v>
      </c>
      <c r="BD6" s="904" t="s">
        <v>108</v>
      </c>
      <c r="BE6" s="904" t="s">
        <v>50</v>
      </c>
      <c r="BF6" s="908" t="s">
        <v>150</v>
      </c>
      <c r="BG6" s="902" t="s">
        <v>107</v>
      </c>
      <c r="BH6" s="904" t="s">
        <v>108</v>
      </c>
      <c r="BI6" s="904" t="s">
        <v>50</v>
      </c>
      <c r="BJ6" s="908" t="s">
        <v>150</v>
      </c>
      <c r="BK6" s="902" t="s">
        <v>107</v>
      </c>
      <c r="BL6" s="904" t="s">
        <v>108</v>
      </c>
      <c r="BM6" s="904" t="s">
        <v>50</v>
      </c>
      <c r="BN6" s="908" t="s">
        <v>150</v>
      </c>
      <c r="BO6" s="910" t="s">
        <v>107</v>
      </c>
      <c r="BP6" s="904" t="s">
        <v>108</v>
      </c>
      <c r="BQ6" s="904" t="s">
        <v>50</v>
      </c>
      <c r="BR6" s="908" t="s">
        <v>150</v>
      </c>
      <c r="BS6" s="902" t="s">
        <v>107</v>
      </c>
      <c r="BT6" s="904" t="s">
        <v>108</v>
      </c>
      <c r="BU6" s="906" t="s">
        <v>50</v>
      </c>
      <c r="BV6" s="908" t="s">
        <v>150</v>
      </c>
      <c r="BW6" s="902" t="s">
        <v>107</v>
      </c>
      <c r="BX6" s="904" t="s">
        <v>108</v>
      </c>
      <c r="BY6" s="906" t="s">
        <v>50</v>
      </c>
      <c r="BZ6" s="908" t="s">
        <v>150</v>
      </c>
      <c r="CA6" s="902" t="s">
        <v>107</v>
      </c>
      <c r="CB6" s="904" t="s">
        <v>108</v>
      </c>
      <c r="CC6" s="906" t="s">
        <v>50</v>
      </c>
      <c r="CD6" s="908" t="s">
        <v>150</v>
      </c>
      <c r="CE6" s="902" t="s">
        <v>107</v>
      </c>
      <c r="CF6" s="904" t="s">
        <v>108</v>
      </c>
      <c r="CG6" s="906" t="s">
        <v>50</v>
      </c>
      <c r="CH6" s="908" t="s">
        <v>150</v>
      </c>
      <c r="CI6" s="902" t="s">
        <v>107</v>
      </c>
      <c r="CJ6" s="904" t="s">
        <v>108</v>
      </c>
      <c r="CK6" s="906" t="s">
        <v>50</v>
      </c>
      <c r="CL6" s="908" t="s">
        <v>150</v>
      </c>
    </row>
    <row r="7" spans="2:90" ht="32.25" customHeight="1" thickBot="1" x14ac:dyDescent="0.4">
      <c r="B7" s="922"/>
      <c r="C7" s="911"/>
      <c r="D7" s="905"/>
      <c r="E7" s="907"/>
      <c r="F7" s="909"/>
      <c r="G7" s="911"/>
      <c r="H7" s="905"/>
      <c r="I7" s="907"/>
      <c r="J7" s="909"/>
      <c r="K7" s="903"/>
      <c r="L7" s="905"/>
      <c r="M7" s="905"/>
      <c r="N7" s="909"/>
      <c r="O7" s="903"/>
      <c r="P7" s="905"/>
      <c r="Q7" s="907"/>
      <c r="R7" s="909"/>
      <c r="S7" s="903"/>
      <c r="T7" s="905"/>
      <c r="U7" s="907"/>
      <c r="V7" s="909"/>
      <c r="W7" s="903"/>
      <c r="X7" s="905"/>
      <c r="Y7" s="907"/>
      <c r="Z7" s="909"/>
      <c r="AA7" s="911"/>
      <c r="AB7" s="905"/>
      <c r="AC7" s="907"/>
      <c r="AD7" s="909"/>
      <c r="AE7" s="903"/>
      <c r="AF7" s="905"/>
      <c r="AG7" s="907"/>
      <c r="AH7" s="909"/>
      <c r="AI7" s="903"/>
      <c r="AJ7" s="905"/>
      <c r="AK7" s="907"/>
      <c r="AL7" s="909"/>
      <c r="AM7" s="903"/>
      <c r="AN7" s="905"/>
      <c r="AO7" s="907"/>
      <c r="AP7" s="909"/>
      <c r="AQ7" s="903"/>
      <c r="AR7" s="905"/>
      <c r="AS7" s="907"/>
      <c r="AT7" s="909"/>
      <c r="AU7" s="903"/>
      <c r="AV7" s="905"/>
      <c r="AW7" s="905"/>
      <c r="AX7" s="909"/>
      <c r="AY7" s="903"/>
      <c r="AZ7" s="905"/>
      <c r="BA7" s="905"/>
      <c r="BB7" s="909"/>
      <c r="BC7" s="903"/>
      <c r="BD7" s="905"/>
      <c r="BE7" s="905"/>
      <c r="BF7" s="909"/>
      <c r="BG7" s="903"/>
      <c r="BH7" s="905"/>
      <c r="BI7" s="905"/>
      <c r="BJ7" s="909"/>
      <c r="BK7" s="903"/>
      <c r="BL7" s="905"/>
      <c r="BM7" s="905"/>
      <c r="BN7" s="909"/>
      <c r="BO7" s="911"/>
      <c r="BP7" s="905"/>
      <c r="BQ7" s="905"/>
      <c r="BR7" s="909"/>
      <c r="BS7" s="903"/>
      <c r="BT7" s="905"/>
      <c r="BU7" s="907"/>
      <c r="BV7" s="909"/>
      <c r="BW7" s="903"/>
      <c r="BX7" s="905"/>
      <c r="BY7" s="907"/>
      <c r="BZ7" s="909"/>
      <c r="CA7" s="903"/>
      <c r="CB7" s="905"/>
      <c r="CC7" s="907"/>
      <c r="CD7" s="909"/>
      <c r="CE7" s="903"/>
      <c r="CF7" s="905"/>
      <c r="CG7" s="907"/>
      <c r="CH7" s="909"/>
      <c r="CI7" s="903"/>
      <c r="CJ7" s="905"/>
      <c r="CK7" s="907"/>
      <c r="CL7" s="909"/>
    </row>
    <row r="8" spans="2:90" x14ac:dyDescent="0.35">
      <c r="B8" s="317" t="s">
        <v>67</v>
      </c>
      <c r="C8" s="207">
        <f>C15+C18</f>
        <v>19491.95766104</v>
      </c>
      <c r="D8" s="207">
        <f>D15+D18</f>
        <v>20830.771830170001</v>
      </c>
      <c r="E8" s="207">
        <f>E15+E18</f>
        <v>14385.099804420002</v>
      </c>
      <c r="F8" s="319">
        <f t="shared" ref="F8:F16" si="0">E8/D8</f>
        <v>0.69056969764248077</v>
      </c>
      <c r="G8" s="207">
        <f>G15+G18</f>
        <v>8.6549600000000009</v>
      </c>
      <c r="H8" s="207">
        <f>H15+H18</f>
        <v>9.2549600000000005</v>
      </c>
      <c r="I8" s="207">
        <f>I15+I18</f>
        <v>16.382599519999999</v>
      </c>
      <c r="J8" s="319">
        <f>I8/H8</f>
        <v>1.7701426608002626</v>
      </c>
      <c r="K8" s="224">
        <f>K15+K18</f>
        <v>18.760379999999998</v>
      </c>
      <c r="L8" s="225">
        <f>L15+L18</f>
        <v>22.855031740000001</v>
      </c>
      <c r="M8" s="225">
        <f>M15+M18</f>
        <v>20.617533179999999</v>
      </c>
      <c r="N8" s="320">
        <f>M8/L8</f>
        <v>0.90210039585794943</v>
      </c>
      <c r="O8" s="207">
        <f>O15+O18</f>
        <v>524.45692273999998</v>
      </c>
      <c r="P8" s="207">
        <f>P15+P18</f>
        <v>608.2432566</v>
      </c>
      <c r="Q8" s="207">
        <f>Q15+Q18</f>
        <v>505.24238235000001</v>
      </c>
      <c r="R8" s="319">
        <f t="shared" ref="R8:R13" si="1">Q8/P8</f>
        <v>0.83065841974843857</v>
      </c>
      <c r="S8" s="207">
        <f>S15+S18</f>
        <v>21.363779999999998</v>
      </c>
      <c r="T8" s="207">
        <f>T15+T18</f>
        <v>32.839045999999996</v>
      </c>
      <c r="U8" s="207">
        <f>U15+U18</f>
        <v>21.189444140000003</v>
      </c>
      <c r="V8" s="319">
        <f t="shared" ref="V8:V10" si="2">U8/T8</f>
        <v>0.64525151370109857</v>
      </c>
      <c r="W8" s="207">
        <f>W15+W18</f>
        <v>5.0000000000000001E-3</v>
      </c>
      <c r="X8" s="207">
        <f>X15+X18</f>
        <v>5.0000000000000001E-3</v>
      </c>
      <c r="Y8" s="207">
        <f>Y15+Y18</f>
        <v>3.7499999999999999E-3</v>
      </c>
      <c r="Z8" s="318">
        <f>Y8/X8</f>
        <v>0.75</v>
      </c>
      <c r="AA8" s="207">
        <f>AA15+AA18</f>
        <v>36.928100000000001</v>
      </c>
      <c r="AB8" s="207">
        <f>AB15+AB18</f>
        <v>38.224193779999993</v>
      </c>
      <c r="AC8" s="207">
        <f>AC15+AC18</f>
        <v>31.646892279999999</v>
      </c>
      <c r="AD8" s="320">
        <f>AC8/AB8</f>
        <v>0.8279283132077091</v>
      </c>
      <c r="AE8" s="224">
        <f>AE15+AE18</f>
        <v>30.97974</v>
      </c>
      <c r="AF8" s="225">
        <f>AF15+AF18</f>
        <v>57.761670689999995</v>
      </c>
      <c r="AG8" s="225">
        <f>AG15+AG18</f>
        <v>41.188147760000007</v>
      </c>
      <c r="AH8" s="320">
        <f>AG8/AF8</f>
        <v>0.71307057548684638</v>
      </c>
      <c r="AI8" s="224">
        <f>AI15+AI18</f>
        <v>0.64724000000000004</v>
      </c>
      <c r="AJ8" s="225">
        <f>AJ15+AJ18</f>
        <v>1.9350229199999998</v>
      </c>
      <c r="AK8" s="225">
        <f>AK15+AK18</f>
        <v>0.17296300000000001</v>
      </c>
      <c r="AL8" s="320">
        <f>AK8/AJ8</f>
        <v>8.9385504539656838E-2</v>
      </c>
      <c r="AM8" s="224">
        <f>AM15+AM18</f>
        <v>5992.1133999999993</v>
      </c>
      <c r="AN8" s="225">
        <f>AN15+AN18</f>
        <v>7752.3177949600004</v>
      </c>
      <c r="AO8" s="225">
        <f>AO15+AO18</f>
        <v>5184.1484913300001</v>
      </c>
      <c r="AP8" s="320">
        <f>AO8/AN8</f>
        <v>0.66872239096033459</v>
      </c>
      <c r="AQ8" s="224">
        <f>AQ15+AQ18</f>
        <v>32.686874000000003</v>
      </c>
      <c r="AR8" s="225">
        <f>AR15+AR18</f>
        <v>66.151443279999995</v>
      </c>
      <c r="AS8" s="225">
        <f>AS15+AS18</f>
        <v>24.71214762</v>
      </c>
      <c r="AT8" s="320">
        <f>AS8/AR8</f>
        <v>0.37356928881204604</v>
      </c>
      <c r="AU8" s="224">
        <f>AU15+AU18</f>
        <v>114.06238152</v>
      </c>
      <c r="AV8" s="225">
        <f>AV15+AV18</f>
        <v>207.08698904999997</v>
      </c>
      <c r="AW8" s="225">
        <f>AW15+AW18</f>
        <v>182.73756745999998</v>
      </c>
      <c r="AX8" s="320">
        <f>AW8/AV8</f>
        <v>0.88241935574175079</v>
      </c>
      <c r="AY8" s="224">
        <f>AY15+AY18</f>
        <v>4.0270000000000001</v>
      </c>
      <c r="AZ8" s="225">
        <f>AZ15+AZ18</f>
        <v>12.01371509</v>
      </c>
      <c r="BA8" s="225">
        <f>BA15+BA18</f>
        <v>9.68871371</v>
      </c>
      <c r="BB8" s="320">
        <f>BA8/AZ8</f>
        <v>0.80647107388660411</v>
      </c>
      <c r="BC8" s="224">
        <f>BC15+BC18</f>
        <v>6.5000000000000002E-2</v>
      </c>
      <c r="BD8" s="225">
        <f>BD15+BD18</f>
        <v>2.5000000000000001E-2</v>
      </c>
      <c r="BE8" s="225">
        <f>BE15+BE18</f>
        <v>0</v>
      </c>
      <c r="BF8" s="320">
        <f>BE8/BD8</f>
        <v>0</v>
      </c>
      <c r="BG8" s="224">
        <f>BG15+BG18</f>
        <v>1.05979</v>
      </c>
      <c r="BH8" s="225">
        <f>BH15+BH18</f>
        <v>1.5459972</v>
      </c>
      <c r="BI8" s="225">
        <f>BI15+BI18</f>
        <v>1.233222</v>
      </c>
      <c r="BJ8" s="362">
        <f>BI8/BH8</f>
        <v>0.79768708507363406</v>
      </c>
      <c r="BK8" s="224">
        <f>BK15+BK18</f>
        <v>2.0892599999999999</v>
      </c>
      <c r="BL8" s="225">
        <f>BL15+BL18</f>
        <v>2.2592599999999998</v>
      </c>
      <c r="BM8" s="225">
        <f>BM15+BM18</f>
        <v>0.38393664999999999</v>
      </c>
      <c r="BN8" s="318">
        <f>BM8/BL8</f>
        <v>0.16993911723307634</v>
      </c>
      <c r="BO8" s="224">
        <f>BO15+BO18</f>
        <v>7974.8091427558875</v>
      </c>
      <c r="BP8" s="225">
        <f>BP15+BP18</f>
        <v>6909.1235916500009</v>
      </c>
      <c r="BQ8" s="225">
        <f>BQ15+BQ18</f>
        <v>4409.3726933600001</v>
      </c>
      <c r="BR8" s="320">
        <f t="shared" ref="BR8:BR16" si="3">BQ8/BP8</f>
        <v>0.63819566040024722</v>
      </c>
      <c r="BS8" s="224">
        <f>BS15+BS18</f>
        <v>2.1</v>
      </c>
      <c r="BT8" s="225">
        <f>BT15+BT18</f>
        <v>1.9698176100000002</v>
      </c>
      <c r="BU8" s="225">
        <f>BU15+BU18</f>
        <v>1.1493677</v>
      </c>
      <c r="BV8" s="320">
        <f>BU8/BT8</f>
        <v>0.58348940235131708</v>
      </c>
      <c r="BW8" s="224">
        <f>BW15+BW18</f>
        <v>0.70799999999999996</v>
      </c>
      <c r="BX8" s="225">
        <f>BX15+BX18</f>
        <v>0.93300000000000005</v>
      </c>
      <c r="BY8" s="225">
        <f>BY15+BY18</f>
        <v>0.92500000000000004</v>
      </c>
      <c r="BZ8" s="320">
        <f>BY8/BX8</f>
        <v>0.99142550911039651</v>
      </c>
      <c r="CA8" s="224">
        <f>CA15+CA18</f>
        <v>97</v>
      </c>
      <c r="CB8" s="225">
        <f>CB15+CB18</f>
        <v>174.13192841000003</v>
      </c>
      <c r="CC8" s="225">
        <f>CC15+CC18</f>
        <v>98.269223840000009</v>
      </c>
      <c r="CD8" s="320">
        <f>CC8/CB8</f>
        <v>0.56433776813532732</v>
      </c>
      <c r="CE8" s="224">
        <f>CE15+CE18</f>
        <v>4569.4406900000004</v>
      </c>
      <c r="CF8" s="225">
        <f>CF15+CF18</f>
        <v>4872.0951111900004</v>
      </c>
      <c r="CG8" s="225">
        <f>CG15+CG18</f>
        <v>3776.0357285199998</v>
      </c>
      <c r="CH8" s="320">
        <f t="shared" ref="CH8:CH16" si="4">CG8/CF8</f>
        <v>0.77503325414304358</v>
      </c>
      <c r="CI8" s="224">
        <f>CI15+CI18</f>
        <v>60</v>
      </c>
      <c r="CJ8" s="225">
        <f>CJ15+CJ18</f>
        <v>60</v>
      </c>
      <c r="CK8" s="225">
        <f>CK15+CK18</f>
        <v>60</v>
      </c>
      <c r="CL8" s="320">
        <f>CK8/CJ8</f>
        <v>1</v>
      </c>
    </row>
    <row r="9" spans="2:90" x14ac:dyDescent="0.35">
      <c r="B9" s="8" t="s">
        <v>57</v>
      </c>
      <c r="C9" s="258">
        <v>808.10140002000003</v>
      </c>
      <c r="D9" s="322">
        <v>799.44615671999998</v>
      </c>
      <c r="E9" s="322">
        <v>763.86212155999999</v>
      </c>
      <c r="F9" s="85">
        <f t="shared" si="0"/>
        <v>0.95548914099981963</v>
      </c>
      <c r="G9" s="258">
        <v>0</v>
      </c>
      <c r="H9" s="322">
        <v>0</v>
      </c>
      <c r="I9" s="322">
        <v>0</v>
      </c>
      <c r="J9" s="12">
        <v>0</v>
      </c>
      <c r="K9" s="323">
        <v>7.3895100000000005</v>
      </c>
      <c r="L9" s="322">
        <v>7.5798243899999997</v>
      </c>
      <c r="M9" s="322">
        <v>7.2000344199999997</v>
      </c>
      <c r="N9" s="85">
        <f>M9/L9</f>
        <v>0.94989462150322979</v>
      </c>
      <c r="O9" s="322">
        <v>84.081429999999997</v>
      </c>
      <c r="P9" s="322">
        <v>85.300925160000006</v>
      </c>
      <c r="Q9" s="322">
        <v>78.948545840000008</v>
      </c>
      <c r="R9" s="85">
        <f t="shared" si="1"/>
        <v>0.92552977229631728</v>
      </c>
      <c r="S9" s="323">
        <v>4.9611999999999998</v>
      </c>
      <c r="T9" s="322">
        <v>5.1184224699999996</v>
      </c>
      <c r="U9" s="322">
        <v>5.0101349400000004</v>
      </c>
      <c r="V9" s="85">
        <f t="shared" si="2"/>
        <v>0.97884357326213456</v>
      </c>
      <c r="W9" s="323">
        <v>0</v>
      </c>
      <c r="X9" s="322">
        <v>0</v>
      </c>
      <c r="Y9" s="322">
        <v>0</v>
      </c>
      <c r="Z9" s="12">
        <v>0</v>
      </c>
      <c r="AA9" s="258">
        <v>0</v>
      </c>
      <c r="AB9" s="322">
        <v>0</v>
      </c>
      <c r="AC9" s="322">
        <v>0</v>
      </c>
      <c r="AD9" s="12">
        <v>0</v>
      </c>
      <c r="AE9" s="322">
        <v>0</v>
      </c>
      <c r="AF9" s="322">
        <v>0</v>
      </c>
      <c r="AG9" s="322">
        <v>0</v>
      </c>
      <c r="AH9" s="12">
        <v>0</v>
      </c>
      <c r="AI9" s="323">
        <v>0</v>
      </c>
      <c r="AJ9" s="322">
        <v>0</v>
      </c>
      <c r="AK9" s="322">
        <v>0</v>
      </c>
      <c r="AL9" s="12">
        <v>0</v>
      </c>
      <c r="AM9" s="324">
        <v>0</v>
      </c>
      <c r="AN9" s="59">
        <v>0</v>
      </c>
      <c r="AO9" s="59">
        <v>0</v>
      </c>
      <c r="AP9" s="325">
        <v>0</v>
      </c>
      <c r="AQ9" s="323">
        <v>0</v>
      </c>
      <c r="AR9" s="322">
        <v>0</v>
      </c>
      <c r="AS9" s="322">
        <v>0</v>
      </c>
      <c r="AT9" s="12">
        <v>0</v>
      </c>
      <c r="AU9" s="323">
        <v>0</v>
      </c>
      <c r="AV9" s="322">
        <v>0</v>
      </c>
      <c r="AW9" s="322">
        <v>0</v>
      </c>
      <c r="AX9" s="12">
        <v>0</v>
      </c>
      <c r="AY9" s="323">
        <v>0</v>
      </c>
      <c r="AZ9" s="322">
        <v>0</v>
      </c>
      <c r="BA9" s="322">
        <v>0</v>
      </c>
      <c r="BB9" s="12">
        <v>0</v>
      </c>
      <c r="BC9" s="323">
        <v>0</v>
      </c>
      <c r="BD9" s="322">
        <v>0</v>
      </c>
      <c r="BE9" s="322">
        <v>0</v>
      </c>
      <c r="BF9" s="12">
        <v>0</v>
      </c>
      <c r="BG9" s="323">
        <v>0</v>
      </c>
      <c r="BH9" s="322">
        <v>0</v>
      </c>
      <c r="BI9" s="322">
        <v>0</v>
      </c>
      <c r="BJ9" s="6">
        <v>0</v>
      </c>
      <c r="BK9" s="323">
        <v>0</v>
      </c>
      <c r="BL9" s="322">
        <v>0</v>
      </c>
      <c r="BM9" s="322">
        <v>0</v>
      </c>
      <c r="BN9" s="12">
        <v>0</v>
      </c>
      <c r="BO9" s="258">
        <v>674.48943000000008</v>
      </c>
      <c r="BP9" s="322">
        <v>663.34793419000005</v>
      </c>
      <c r="BQ9" s="322">
        <v>636.79362903999993</v>
      </c>
      <c r="BR9" s="85">
        <f t="shared" si="3"/>
        <v>0.95996926532615945</v>
      </c>
      <c r="BS9" s="323">
        <v>0</v>
      </c>
      <c r="BT9" s="322">
        <v>0</v>
      </c>
      <c r="BU9" s="322">
        <v>0</v>
      </c>
      <c r="BV9" s="12">
        <v>0</v>
      </c>
      <c r="BW9" s="323">
        <v>0</v>
      </c>
      <c r="BX9" s="322">
        <v>0</v>
      </c>
      <c r="BY9" s="322">
        <v>0</v>
      </c>
      <c r="BZ9" s="12">
        <v>0</v>
      </c>
      <c r="CA9" s="323">
        <v>0</v>
      </c>
      <c r="CB9" s="322">
        <v>0</v>
      </c>
      <c r="CC9" s="322">
        <v>0</v>
      </c>
      <c r="CD9" s="12">
        <v>0</v>
      </c>
      <c r="CE9" s="323">
        <v>37.179829999999995</v>
      </c>
      <c r="CF9" s="322">
        <v>38.099050509999998</v>
      </c>
      <c r="CG9" s="322">
        <v>35.909777319999996</v>
      </c>
      <c r="CH9" s="85">
        <f t="shared" si="4"/>
        <v>0.94253732939025936</v>
      </c>
      <c r="CI9" s="323">
        <v>0</v>
      </c>
      <c r="CJ9" s="322">
        <v>0</v>
      </c>
      <c r="CK9" s="322">
        <v>0</v>
      </c>
      <c r="CL9" s="12">
        <v>0</v>
      </c>
    </row>
    <row r="10" spans="2:90" x14ac:dyDescent="0.35">
      <c r="B10" s="8" t="s">
        <v>58</v>
      </c>
      <c r="C10" s="322">
        <v>426.56448999000003</v>
      </c>
      <c r="D10" s="322">
        <v>467.89080812000003</v>
      </c>
      <c r="E10" s="322">
        <v>412.01484730000004</v>
      </c>
      <c r="F10" s="85">
        <f t="shared" si="0"/>
        <v>0.88057905851044316</v>
      </c>
      <c r="G10" s="322">
        <f>G21+G32</f>
        <v>0.505</v>
      </c>
      <c r="H10" s="322">
        <f>H21+H32</f>
        <v>0.505</v>
      </c>
      <c r="I10" s="322">
        <f>I21+I32</f>
        <v>0.37290711999999998</v>
      </c>
      <c r="J10" s="85">
        <f>I10/H10</f>
        <v>0.73842994059405931</v>
      </c>
      <c r="K10" s="323">
        <v>8.0070899999999998</v>
      </c>
      <c r="L10" s="322">
        <v>12.03985501</v>
      </c>
      <c r="M10" s="322">
        <v>10.5730536</v>
      </c>
      <c r="N10" s="85">
        <f>M10/L10</f>
        <v>0.87817117325900418</v>
      </c>
      <c r="O10" s="322">
        <v>56.39913</v>
      </c>
      <c r="P10" s="322">
        <v>63.01738091</v>
      </c>
      <c r="Q10" s="322">
        <v>43.69475164</v>
      </c>
      <c r="R10" s="85">
        <f t="shared" si="1"/>
        <v>0.69337619255239846</v>
      </c>
      <c r="S10" s="323">
        <v>2.3768899999999999</v>
      </c>
      <c r="T10" s="322">
        <v>2.4810849099999999</v>
      </c>
      <c r="U10" s="322">
        <v>1.5718686499999999</v>
      </c>
      <c r="V10" s="85">
        <f t="shared" si="2"/>
        <v>0.63354085290051598</v>
      </c>
      <c r="W10" s="323">
        <v>0</v>
      </c>
      <c r="X10" s="322">
        <v>0</v>
      </c>
      <c r="Y10" s="322">
        <v>0</v>
      </c>
      <c r="Z10" s="12">
        <v>0</v>
      </c>
      <c r="AA10" s="323">
        <v>0</v>
      </c>
      <c r="AB10" s="322">
        <v>0</v>
      </c>
      <c r="AC10" s="322">
        <v>5.0063699999999996E-3</v>
      </c>
      <c r="AD10" s="12">
        <v>0</v>
      </c>
      <c r="AE10" s="323">
        <v>0</v>
      </c>
      <c r="AF10" s="322">
        <v>0</v>
      </c>
      <c r="AG10" s="322">
        <v>0</v>
      </c>
      <c r="AH10" s="12">
        <v>0</v>
      </c>
      <c r="AI10" s="323">
        <v>0</v>
      </c>
      <c r="AJ10" s="322">
        <v>0</v>
      </c>
      <c r="AK10" s="322">
        <v>0</v>
      </c>
      <c r="AL10" s="12">
        <v>0</v>
      </c>
      <c r="AM10" s="258">
        <v>0.40500000000000003</v>
      </c>
      <c r="AN10" s="322">
        <v>0.7476719300000001</v>
      </c>
      <c r="AO10" s="322">
        <v>6.7116620000000002E-2</v>
      </c>
      <c r="AP10" s="85">
        <f>AO10/AN10</f>
        <v>8.9767473282031593E-2</v>
      </c>
      <c r="AQ10" s="323">
        <v>0</v>
      </c>
      <c r="AR10" s="322">
        <v>0</v>
      </c>
      <c r="AS10" s="322">
        <v>0</v>
      </c>
      <c r="AT10" s="12">
        <v>0</v>
      </c>
      <c r="AU10" s="323">
        <v>0</v>
      </c>
      <c r="AV10" s="322">
        <v>0</v>
      </c>
      <c r="AW10" s="322">
        <v>0</v>
      </c>
      <c r="AX10" s="12">
        <v>0</v>
      </c>
      <c r="AY10" s="323">
        <v>0</v>
      </c>
      <c r="AZ10" s="322">
        <v>0</v>
      </c>
      <c r="BA10" s="322">
        <v>0</v>
      </c>
      <c r="BB10" s="12">
        <v>0</v>
      </c>
      <c r="BC10" s="323">
        <v>0</v>
      </c>
      <c r="BD10" s="322">
        <v>0</v>
      </c>
      <c r="BE10" s="322">
        <v>0</v>
      </c>
      <c r="BF10" s="12">
        <v>0</v>
      </c>
      <c r="BG10" s="323">
        <v>0</v>
      </c>
      <c r="BH10" s="322">
        <v>0</v>
      </c>
      <c r="BI10" s="322">
        <v>0</v>
      </c>
      <c r="BJ10" s="6">
        <v>0</v>
      </c>
      <c r="BK10" s="323">
        <v>0</v>
      </c>
      <c r="BL10" s="322">
        <v>0</v>
      </c>
      <c r="BM10" s="322">
        <v>0</v>
      </c>
      <c r="BN10" s="12">
        <v>0</v>
      </c>
      <c r="BO10" s="258">
        <v>325.65868000000006</v>
      </c>
      <c r="BP10" s="322">
        <v>345.64385430000004</v>
      </c>
      <c r="BQ10" s="322">
        <v>334.04774425999994</v>
      </c>
      <c r="BR10" s="85">
        <f t="shared" si="3"/>
        <v>0.96645069803574368</v>
      </c>
      <c r="BS10" s="323">
        <v>0</v>
      </c>
      <c r="BT10" s="322">
        <v>0</v>
      </c>
      <c r="BU10" s="322">
        <v>0</v>
      </c>
      <c r="BV10" s="12">
        <v>0</v>
      </c>
      <c r="BW10" s="323">
        <v>0</v>
      </c>
      <c r="BX10" s="322">
        <v>0</v>
      </c>
      <c r="BY10" s="322">
        <v>0</v>
      </c>
      <c r="BZ10" s="12">
        <v>0</v>
      </c>
      <c r="CA10" s="323">
        <v>0</v>
      </c>
      <c r="CB10" s="322">
        <v>0</v>
      </c>
      <c r="CC10" s="322">
        <v>0</v>
      </c>
      <c r="CD10" s="12">
        <v>0</v>
      </c>
      <c r="CE10" s="323">
        <v>33.212699999999998</v>
      </c>
      <c r="CF10" s="322">
        <v>43.45596106</v>
      </c>
      <c r="CG10" s="322">
        <v>21.65144415</v>
      </c>
      <c r="CH10" s="85">
        <f t="shared" si="4"/>
        <v>0.49823875992768113</v>
      </c>
      <c r="CI10" s="323">
        <v>0</v>
      </c>
      <c r="CJ10" s="322">
        <v>0</v>
      </c>
      <c r="CK10" s="322">
        <v>0</v>
      </c>
      <c r="CL10" s="12">
        <v>0</v>
      </c>
    </row>
    <row r="11" spans="2:90" x14ac:dyDescent="0.35">
      <c r="B11" s="8" t="s">
        <v>59</v>
      </c>
      <c r="C11" s="258">
        <v>3.2765399999999998</v>
      </c>
      <c r="D11" s="322">
        <v>2.8939400100000001</v>
      </c>
      <c r="E11" s="322">
        <v>2.5153881199999999</v>
      </c>
      <c r="F11" s="85">
        <f t="shared" si="0"/>
        <v>0.86919152135430744</v>
      </c>
      <c r="G11" s="258">
        <v>0</v>
      </c>
      <c r="H11" s="322">
        <v>0</v>
      </c>
      <c r="I11" s="322">
        <v>0</v>
      </c>
      <c r="J11" s="12">
        <v>0</v>
      </c>
      <c r="K11" s="323">
        <v>0</v>
      </c>
      <c r="L11" s="322">
        <v>0</v>
      </c>
      <c r="M11" s="322">
        <v>0</v>
      </c>
      <c r="N11" s="12">
        <v>0</v>
      </c>
      <c r="O11" s="322">
        <v>0.31</v>
      </c>
      <c r="P11" s="322">
        <v>0.36</v>
      </c>
      <c r="Q11" s="322">
        <v>0.22161232</v>
      </c>
      <c r="R11" s="85">
        <f t="shared" si="1"/>
        <v>0.61558977777777779</v>
      </c>
      <c r="S11" s="323">
        <v>0</v>
      </c>
      <c r="T11" s="322">
        <v>0</v>
      </c>
      <c r="U11" s="322">
        <v>0</v>
      </c>
      <c r="V11" s="12">
        <v>0</v>
      </c>
      <c r="W11" s="323">
        <v>0</v>
      </c>
      <c r="X11" s="322">
        <v>0</v>
      </c>
      <c r="Y11" s="322">
        <v>0</v>
      </c>
      <c r="Z11" s="12">
        <v>0</v>
      </c>
      <c r="AA11" s="258">
        <v>0</v>
      </c>
      <c r="AB11" s="322">
        <v>0</v>
      </c>
      <c r="AC11" s="322">
        <v>0</v>
      </c>
      <c r="AD11" s="12">
        <v>0</v>
      </c>
      <c r="AE11" s="323">
        <v>0</v>
      </c>
      <c r="AF11" s="322">
        <v>0</v>
      </c>
      <c r="AG11" s="322">
        <v>0</v>
      </c>
      <c r="AH11" s="12">
        <v>0</v>
      </c>
      <c r="AI11" s="323">
        <v>0</v>
      </c>
      <c r="AJ11" s="322">
        <v>0</v>
      </c>
      <c r="AK11" s="322">
        <v>0</v>
      </c>
      <c r="AL11" s="12">
        <v>0</v>
      </c>
      <c r="AM11" s="258">
        <v>0</v>
      </c>
      <c r="AN11" s="322">
        <v>0</v>
      </c>
      <c r="AO11" s="322">
        <v>0</v>
      </c>
      <c r="AP11" s="12">
        <v>0</v>
      </c>
      <c r="AQ11" s="323">
        <v>0</v>
      </c>
      <c r="AR11" s="322">
        <v>0</v>
      </c>
      <c r="AS11" s="322">
        <v>0</v>
      </c>
      <c r="AT11" s="12">
        <v>0</v>
      </c>
      <c r="AU11" s="323">
        <v>0</v>
      </c>
      <c r="AV11" s="322">
        <v>0</v>
      </c>
      <c r="AW11" s="322">
        <v>0</v>
      </c>
      <c r="AX11" s="12">
        <v>0</v>
      </c>
      <c r="AY11" s="323">
        <v>0</v>
      </c>
      <c r="AZ11" s="322">
        <v>0</v>
      </c>
      <c r="BA11" s="322">
        <v>0</v>
      </c>
      <c r="BB11" s="12">
        <v>0</v>
      </c>
      <c r="BC11" s="323">
        <v>0</v>
      </c>
      <c r="BD11" s="322">
        <v>0</v>
      </c>
      <c r="BE11" s="322">
        <v>0</v>
      </c>
      <c r="BF11" s="12">
        <v>0</v>
      </c>
      <c r="BG11" s="323">
        <v>0</v>
      </c>
      <c r="BH11" s="322">
        <v>0</v>
      </c>
      <c r="BI11" s="322">
        <v>0</v>
      </c>
      <c r="BJ11" s="6">
        <v>0</v>
      </c>
      <c r="BK11" s="323">
        <v>0</v>
      </c>
      <c r="BL11" s="322">
        <v>0</v>
      </c>
      <c r="BM11" s="322">
        <v>0</v>
      </c>
      <c r="BN11" s="12">
        <v>0</v>
      </c>
      <c r="BO11" s="258">
        <v>2.9665400000000002</v>
      </c>
      <c r="BP11" s="322">
        <v>2.4439400100000004</v>
      </c>
      <c r="BQ11" s="132">
        <v>2.2799102900000001</v>
      </c>
      <c r="BR11" s="85">
        <f t="shared" si="3"/>
        <v>0.93288308251068719</v>
      </c>
      <c r="BS11" s="323">
        <v>0</v>
      </c>
      <c r="BT11" s="322">
        <v>0</v>
      </c>
      <c r="BU11" s="322">
        <v>0</v>
      </c>
      <c r="BV11" s="12">
        <v>0</v>
      </c>
      <c r="BW11" s="323">
        <v>0</v>
      </c>
      <c r="BX11" s="322">
        <v>0</v>
      </c>
      <c r="BY11" s="322">
        <v>0</v>
      </c>
      <c r="BZ11" s="12">
        <v>0</v>
      </c>
      <c r="CA11" s="323">
        <v>0</v>
      </c>
      <c r="CB11" s="322">
        <v>0</v>
      </c>
      <c r="CC11" s="322">
        <v>0</v>
      </c>
      <c r="CD11" s="12">
        <v>0</v>
      </c>
      <c r="CE11" s="323">
        <v>0</v>
      </c>
      <c r="CF11" s="322">
        <v>9.0000000000000011E-2</v>
      </c>
      <c r="CG11" s="322">
        <v>1.3865509999999999E-2</v>
      </c>
      <c r="CH11" s="85">
        <f t="shared" si="4"/>
        <v>0.15406122222222218</v>
      </c>
      <c r="CI11" s="323">
        <v>0</v>
      </c>
      <c r="CJ11" s="322">
        <v>0</v>
      </c>
      <c r="CK11" s="322">
        <v>0</v>
      </c>
      <c r="CL11" s="12">
        <v>0</v>
      </c>
    </row>
    <row r="12" spans="2:90" x14ac:dyDescent="0.35">
      <c r="B12" s="8" t="s">
        <v>60</v>
      </c>
      <c r="C12" s="258">
        <v>521.76524828000004</v>
      </c>
      <c r="D12" s="322">
        <v>552.72507985000004</v>
      </c>
      <c r="E12" s="322">
        <v>517.82016771000008</v>
      </c>
      <c r="F12" s="85">
        <f t="shared" si="0"/>
        <v>0.93684941499402818</v>
      </c>
      <c r="G12" s="258">
        <v>6.7723000000000004</v>
      </c>
      <c r="H12" s="322">
        <v>7.3723000000000001</v>
      </c>
      <c r="I12" s="322">
        <v>15.13770807</v>
      </c>
      <c r="J12" s="85">
        <f>I12/H12</f>
        <v>2.0533223105408083</v>
      </c>
      <c r="K12" s="323">
        <v>0.42410000000000003</v>
      </c>
      <c r="L12" s="322">
        <v>0.43119042000000002</v>
      </c>
      <c r="M12" s="322">
        <v>0.37877509000000004</v>
      </c>
      <c r="N12" s="85">
        <f>M12/L12</f>
        <v>0.87844041154717678</v>
      </c>
      <c r="O12" s="322">
        <v>1.84978</v>
      </c>
      <c r="P12" s="322">
        <v>1.7337799999999999</v>
      </c>
      <c r="Q12" s="322">
        <v>1.5148099499999998</v>
      </c>
      <c r="R12" s="85">
        <f t="shared" si="1"/>
        <v>0.87370367059257803</v>
      </c>
      <c r="S12" s="323">
        <v>0.18618999999999999</v>
      </c>
      <c r="T12" s="322">
        <v>0.18618999999999999</v>
      </c>
      <c r="U12" s="322">
        <v>0.11194487</v>
      </c>
      <c r="V12" s="85">
        <f t="shared" ref="V12:V13" si="5">U12/T12</f>
        <v>0.60123996992319673</v>
      </c>
      <c r="W12" s="323">
        <v>5.0000000000000001E-3</v>
      </c>
      <c r="X12" s="322">
        <v>5.0000000000000001E-3</v>
      </c>
      <c r="Y12" s="322">
        <v>3.7499999999999999E-3</v>
      </c>
      <c r="Z12" s="85">
        <f>Y12/X12</f>
        <v>0.75</v>
      </c>
      <c r="AA12" s="258">
        <v>2.0789200000000001</v>
      </c>
      <c r="AB12" s="322">
        <v>2.6171800900000002</v>
      </c>
      <c r="AC12" s="322">
        <v>2.0905082699999999</v>
      </c>
      <c r="AD12" s="85">
        <f>AC12/AB12</f>
        <v>0.79876363036217346</v>
      </c>
      <c r="AE12" s="323">
        <v>22.52974</v>
      </c>
      <c r="AF12" s="322">
        <v>56.261670689999995</v>
      </c>
      <c r="AG12" s="322">
        <v>39.688147760000007</v>
      </c>
      <c r="AH12" s="85">
        <f>AG12/AF12</f>
        <v>0.70542071135214646</v>
      </c>
      <c r="AI12" s="323">
        <v>0.64724000000000004</v>
      </c>
      <c r="AJ12" s="322">
        <v>1.9350229199999998</v>
      </c>
      <c r="AK12" s="322">
        <v>0.17296300000000001</v>
      </c>
      <c r="AL12" s="85">
        <f>AK12/AJ12</f>
        <v>8.9385504539656838E-2</v>
      </c>
      <c r="AM12" s="258">
        <f>AM23+AM34</f>
        <v>88.118259999999992</v>
      </c>
      <c r="AN12" s="322">
        <f>AN23+AN34</f>
        <v>9.9924279999999985</v>
      </c>
      <c r="AO12" s="322">
        <f>AO23+AO34</f>
        <v>5.0776483300000006</v>
      </c>
      <c r="AP12" s="85">
        <f>AO12/AN12</f>
        <v>0.50814960388005814</v>
      </c>
      <c r="AQ12" s="323">
        <v>1.1154640000000002</v>
      </c>
      <c r="AR12" s="322">
        <v>1.032464</v>
      </c>
      <c r="AS12" s="322">
        <v>0.51300000000000001</v>
      </c>
      <c r="AT12" s="85">
        <f>AS12/AR12</f>
        <v>0.49686962450991023</v>
      </c>
      <c r="AU12" s="323">
        <v>25.59079152</v>
      </c>
      <c r="AV12" s="322">
        <v>44.141857249999994</v>
      </c>
      <c r="AW12" s="322">
        <v>41.868876349999994</v>
      </c>
      <c r="AX12" s="85">
        <f>AW12/AV12</f>
        <v>0.94850735692594812</v>
      </c>
      <c r="AY12" s="323">
        <v>0.36100000000000004</v>
      </c>
      <c r="AZ12" s="322">
        <v>0.36100000000000004</v>
      </c>
      <c r="BA12" s="322">
        <v>0.1</v>
      </c>
      <c r="BB12" s="85">
        <f>BA12/AZ12</f>
        <v>0.27700831024930744</v>
      </c>
      <c r="BC12" s="323">
        <v>0</v>
      </c>
      <c r="BD12" s="322">
        <v>0</v>
      </c>
      <c r="BE12" s="322">
        <v>0</v>
      </c>
      <c r="BF12" s="12">
        <v>0</v>
      </c>
      <c r="BG12" s="323">
        <v>0.45</v>
      </c>
      <c r="BH12" s="322">
        <v>0.31277520000000003</v>
      </c>
      <c r="BI12" s="322">
        <v>0</v>
      </c>
      <c r="BJ12" s="95">
        <f>BI12/BH12</f>
        <v>0</v>
      </c>
      <c r="BK12" s="323">
        <v>0.5948</v>
      </c>
      <c r="BL12" s="322">
        <v>0.76480000000000004</v>
      </c>
      <c r="BM12" s="322">
        <v>0.38393664999999999</v>
      </c>
      <c r="BN12" s="85">
        <f>BM12/BL12</f>
        <v>0.50200921809623422</v>
      </c>
      <c r="BO12" s="258">
        <f>BO23+BO34+BO42</f>
        <v>360.88082275588675</v>
      </c>
      <c r="BP12" s="258">
        <f>BP23+BP34+BP42</f>
        <v>410.69926366999999</v>
      </c>
      <c r="BQ12" s="258">
        <f>BQ23+BQ34+BQ42</f>
        <v>397.72839167000001</v>
      </c>
      <c r="BR12" s="85">
        <f t="shared" si="3"/>
        <v>0.9684175912951668</v>
      </c>
      <c r="BS12" s="258">
        <v>2.1</v>
      </c>
      <c r="BT12" s="322">
        <v>1.9698176100000002</v>
      </c>
      <c r="BU12" s="322">
        <v>1.1493677</v>
      </c>
      <c r="BV12" s="85">
        <f>BU12/BT12</f>
        <v>0.58348940235131708</v>
      </c>
      <c r="BW12" s="323">
        <v>0.70799999999999996</v>
      </c>
      <c r="BX12" s="322">
        <v>0.93300000000000005</v>
      </c>
      <c r="BY12" s="322">
        <v>0.92500000000000004</v>
      </c>
      <c r="BZ12" s="85">
        <f>BY12/BX12</f>
        <v>0.99142550911039651</v>
      </c>
      <c r="CA12" s="323">
        <v>0</v>
      </c>
      <c r="CB12" s="322">
        <v>0</v>
      </c>
      <c r="CC12" s="322">
        <v>3.0954889999999999E-2</v>
      </c>
      <c r="CD12" s="12">
        <v>0</v>
      </c>
      <c r="CE12" s="323">
        <v>7.3528400000000005</v>
      </c>
      <c r="CF12" s="322">
        <v>11.975339999999999</v>
      </c>
      <c r="CG12" s="322">
        <v>10.975339999999999</v>
      </c>
      <c r="CH12" s="85">
        <f t="shared" si="4"/>
        <v>0.91649506402323444</v>
      </c>
      <c r="CI12" s="323">
        <v>0</v>
      </c>
      <c r="CJ12" s="322">
        <v>0</v>
      </c>
      <c r="CK12" s="322">
        <v>0</v>
      </c>
      <c r="CL12" s="12">
        <v>0</v>
      </c>
    </row>
    <row r="13" spans="2:90" x14ac:dyDescent="0.35">
      <c r="B13" s="8" t="s">
        <v>61</v>
      </c>
      <c r="C13" s="258">
        <v>1403.3942027399999</v>
      </c>
      <c r="D13" s="322">
        <v>1855.7557329299998</v>
      </c>
      <c r="E13" s="322">
        <v>1021.6674563700001</v>
      </c>
      <c r="F13" s="85">
        <f t="shared" si="0"/>
        <v>0.55053983573415588</v>
      </c>
      <c r="G13" s="258">
        <v>1.3596600000000001</v>
      </c>
      <c r="H13" s="322">
        <v>1.3596600000000001</v>
      </c>
      <c r="I13" s="322">
        <v>0.87198432999999997</v>
      </c>
      <c r="J13" s="85">
        <f>I13/H13</f>
        <v>0.64132527984937404</v>
      </c>
      <c r="K13" s="323">
        <v>2.9176299999999999</v>
      </c>
      <c r="L13" s="322">
        <v>2.7821119200000002</v>
      </c>
      <c r="M13" s="322">
        <v>2.45966007</v>
      </c>
      <c r="N13" s="85">
        <f>M13/L13</f>
        <v>0.88409817459823825</v>
      </c>
      <c r="O13" s="322">
        <v>381.56658274</v>
      </c>
      <c r="P13" s="322">
        <v>457.58117052</v>
      </c>
      <c r="Q13" s="322">
        <v>380.76500390000001</v>
      </c>
      <c r="R13" s="85">
        <f t="shared" si="1"/>
        <v>0.83212559526279173</v>
      </c>
      <c r="S13" s="323">
        <v>13.803759999999999</v>
      </c>
      <c r="T13" s="322">
        <v>25.017608620000001</v>
      </c>
      <c r="U13" s="322">
        <v>14.492783200000002</v>
      </c>
      <c r="V13" s="85">
        <f t="shared" si="5"/>
        <v>0.57930329873391395</v>
      </c>
      <c r="W13" s="323">
        <v>0</v>
      </c>
      <c r="X13" s="322">
        <v>0</v>
      </c>
      <c r="Y13" s="322">
        <v>0</v>
      </c>
      <c r="Z13" s="12">
        <v>0</v>
      </c>
      <c r="AA13" s="258">
        <v>34.849179999999997</v>
      </c>
      <c r="AB13" s="322">
        <v>35.607013689999995</v>
      </c>
      <c r="AC13" s="322">
        <v>29.551377639999998</v>
      </c>
      <c r="AD13" s="85">
        <f>AC13/AB13</f>
        <v>0.8299313696250612</v>
      </c>
      <c r="AE13" s="323">
        <v>0</v>
      </c>
      <c r="AF13" s="322">
        <v>0</v>
      </c>
      <c r="AG13" s="322">
        <v>0</v>
      </c>
      <c r="AH13" s="12">
        <v>0</v>
      </c>
      <c r="AI13" s="323">
        <v>0</v>
      </c>
      <c r="AJ13" s="322">
        <v>0</v>
      </c>
      <c r="AK13" s="322">
        <v>0</v>
      </c>
      <c r="AL13" s="12">
        <v>0</v>
      </c>
      <c r="AM13" s="258">
        <v>2</v>
      </c>
      <c r="AN13" s="322">
        <v>1.04283043</v>
      </c>
      <c r="AO13" s="322">
        <v>0.64024333</v>
      </c>
      <c r="AP13" s="85">
        <f>AO13/AN13</f>
        <v>0.61394768658601573</v>
      </c>
      <c r="AQ13" s="323">
        <v>0</v>
      </c>
      <c r="AR13" s="322">
        <v>0</v>
      </c>
      <c r="AS13" s="322">
        <v>0</v>
      </c>
      <c r="AT13" s="12">
        <v>0</v>
      </c>
      <c r="AU13" s="323">
        <v>1.3</v>
      </c>
      <c r="AV13" s="322">
        <v>1.3</v>
      </c>
      <c r="AW13" s="322">
        <v>1.2552451200000001</v>
      </c>
      <c r="AX13" s="85">
        <f>AW13/AV13</f>
        <v>0.9655731692307693</v>
      </c>
      <c r="AY13" s="323">
        <v>0</v>
      </c>
      <c r="AZ13" s="322">
        <v>0</v>
      </c>
      <c r="BA13" s="322">
        <v>0</v>
      </c>
      <c r="BB13" s="12">
        <v>0</v>
      </c>
      <c r="BC13" s="323">
        <v>0</v>
      </c>
      <c r="BD13" s="322">
        <v>0</v>
      </c>
      <c r="BE13" s="322">
        <v>0</v>
      </c>
      <c r="BF13" s="12">
        <v>0</v>
      </c>
      <c r="BG13" s="323">
        <v>0</v>
      </c>
      <c r="BH13" s="322">
        <v>0</v>
      </c>
      <c r="BI13" s="322">
        <v>0</v>
      </c>
      <c r="BJ13" s="6">
        <v>0</v>
      </c>
      <c r="BK13" s="323">
        <v>0</v>
      </c>
      <c r="BL13" s="322">
        <v>0</v>
      </c>
      <c r="BM13" s="322">
        <v>0</v>
      </c>
      <c r="BN13" s="12">
        <v>0</v>
      </c>
      <c r="BO13" s="258">
        <v>555.83969000000002</v>
      </c>
      <c r="BP13" s="322">
        <v>879.37111611</v>
      </c>
      <c r="BQ13" s="322">
        <v>453.91356927999993</v>
      </c>
      <c r="BR13" s="85">
        <f t="shared" si="3"/>
        <v>0.51617975728829846</v>
      </c>
      <c r="BS13" s="323">
        <v>0</v>
      </c>
      <c r="BT13" s="322">
        <v>0</v>
      </c>
      <c r="BU13" s="322">
        <v>0</v>
      </c>
      <c r="BV13" s="12">
        <v>0</v>
      </c>
      <c r="BW13" s="323">
        <v>0</v>
      </c>
      <c r="BX13" s="322">
        <v>0</v>
      </c>
      <c r="BY13" s="322">
        <v>0</v>
      </c>
      <c r="BZ13" s="12">
        <v>0</v>
      </c>
      <c r="CA13" s="323">
        <v>7</v>
      </c>
      <c r="CB13" s="322">
        <v>8.9947315799999998</v>
      </c>
      <c r="CC13" s="322">
        <v>1.1968389499999998</v>
      </c>
      <c r="CD13" s="85">
        <f>CC13/CB13</f>
        <v>0.13305999621614054</v>
      </c>
      <c r="CE13" s="323">
        <v>402.7577</v>
      </c>
      <c r="CF13" s="322">
        <v>442.69949006000002</v>
      </c>
      <c r="CG13" s="322">
        <v>136.52075055</v>
      </c>
      <c r="CH13" s="85">
        <f t="shared" si="4"/>
        <v>0.30838244365607254</v>
      </c>
      <c r="CI13" s="323">
        <v>0</v>
      </c>
      <c r="CJ13" s="322">
        <v>0</v>
      </c>
      <c r="CK13" s="322">
        <v>0</v>
      </c>
      <c r="CL13" s="12">
        <v>0</v>
      </c>
    </row>
    <row r="14" spans="2:90" x14ac:dyDescent="0.35">
      <c r="B14" s="8" t="s">
        <v>62</v>
      </c>
      <c r="C14" s="258">
        <v>8953.6034</v>
      </c>
      <c r="D14" s="322">
        <v>7567.8209771299998</v>
      </c>
      <c r="E14" s="322">
        <v>5535.3976804499998</v>
      </c>
      <c r="F14" s="85">
        <f t="shared" si="0"/>
        <v>0.73143877176508332</v>
      </c>
      <c r="G14" s="258">
        <v>1.7999999999999999E-2</v>
      </c>
      <c r="H14" s="322">
        <v>1.7999999999999999E-2</v>
      </c>
      <c r="I14" s="322">
        <v>0</v>
      </c>
      <c r="J14" s="85">
        <f>I14/H14</f>
        <v>0</v>
      </c>
      <c r="K14" s="323">
        <v>0</v>
      </c>
      <c r="L14" s="322">
        <v>0</v>
      </c>
      <c r="M14" s="322">
        <v>0</v>
      </c>
      <c r="N14" s="12">
        <v>0</v>
      </c>
      <c r="O14" s="322">
        <v>0</v>
      </c>
      <c r="P14" s="322">
        <v>0</v>
      </c>
      <c r="Q14" s="322">
        <v>0</v>
      </c>
      <c r="R14" s="12">
        <v>0</v>
      </c>
      <c r="S14" s="323">
        <v>0</v>
      </c>
      <c r="T14" s="322">
        <v>0</v>
      </c>
      <c r="U14" s="322">
        <v>0</v>
      </c>
      <c r="V14" s="12">
        <v>0</v>
      </c>
      <c r="W14" s="323">
        <v>0</v>
      </c>
      <c r="X14" s="322">
        <v>0</v>
      </c>
      <c r="Y14" s="322">
        <v>0</v>
      </c>
      <c r="Z14" s="12">
        <v>0</v>
      </c>
      <c r="AA14" s="258">
        <v>0</v>
      </c>
      <c r="AB14" s="322">
        <v>0</v>
      </c>
      <c r="AC14" s="322">
        <v>0</v>
      </c>
      <c r="AD14" s="12">
        <v>0</v>
      </c>
      <c r="AE14" s="323">
        <v>8.4499999999999993</v>
      </c>
      <c r="AF14" s="322">
        <v>1.5</v>
      </c>
      <c r="AG14" s="322">
        <v>1.5</v>
      </c>
      <c r="AH14" s="85">
        <f>AG14/AF14</f>
        <v>1</v>
      </c>
      <c r="AI14" s="323">
        <v>0</v>
      </c>
      <c r="AJ14" s="322">
        <v>0</v>
      </c>
      <c r="AK14" s="322">
        <v>0</v>
      </c>
      <c r="AL14" s="12">
        <v>0</v>
      </c>
      <c r="AM14" s="258">
        <f>AM25+AM36</f>
        <v>2567.9399999999996</v>
      </c>
      <c r="AN14" s="258">
        <f>AN25+AN36</f>
        <v>3428.4051080899999</v>
      </c>
      <c r="AO14" s="258">
        <f>AO25+AO36</f>
        <v>1964.15902994</v>
      </c>
      <c r="AP14" s="85">
        <f>AO14/AN14</f>
        <v>0.57290750888953534</v>
      </c>
      <c r="AQ14" s="323">
        <f>AQ25+AQ36</f>
        <v>16.57141</v>
      </c>
      <c r="AR14" s="322">
        <f>AR25+AR36</f>
        <v>50.118979279999998</v>
      </c>
      <c r="AS14" s="322">
        <f>AS25+AS36</f>
        <v>14.19914762</v>
      </c>
      <c r="AT14" s="85">
        <f>AS14/AR14</f>
        <v>0.28330879487137073</v>
      </c>
      <c r="AU14" s="323">
        <v>65.171590000000009</v>
      </c>
      <c r="AV14" s="322">
        <v>139.64513179999997</v>
      </c>
      <c r="AW14" s="322">
        <v>139.61344599</v>
      </c>
      <c r="AX14" s="85">
        <f>AW14/AV14</f>
        <v>0.99977309763977051</v>
      </c>
      <c r="AY14" s="323">
        <v>3.6659999999999999</v>
      </c>
      <c r="AZ14" s="322">
        <v>11.652715089999999</v>
      </c>
      <c r="BA14" s="322">
        <v>9.5887137100000004</v>
      </c>
      <c r="BB14" s="85">
        <f>BA14/AZ14</f>
        <v>0.8228737797106821</v>
      </c>
      <c r="BC14" s="323">
        <v>6.5000000000000002E-2</v>
      </c>
      <c r="BD14" s="322">
        <v>2.5000000000000001E-2</v>
      </c>
      <c r="BE14" s="322">
        <v>0</v>
      </c>
      <c r="BF14" s="85">
        <f>BE14/BD14</f>
        <v>0</v>
      </c>
      <c r="BG14" s="323">
        <v>0.60979000000000005</v>
      </c>
      <c r="BH14" s="322">
        <v>1.233222</v>
      </c>
      <c r="BI14" s="322">
        <v>1.233222</v>
      </c>
      <c r="BJ14" s="95">
        <f>BI14/BH14</f>
        <v>1</v>
      </c>
      <c r="BK14" s="323">
        <v>1.4944599999999999</v>
      </c>
      <c r="BL14" s="322">
        <v>1.4944599999999999</v>
      </c>
      <c r="BM14" s="322">
        <v>0</v>
      </c>
      <c r="BN14" s="85">
        <f>BM14/BL14</f>
        <v>0</v>
      </c>
      <c r="BO14" s="258">
        <v>3028.5171500000001</v>
      </c>
      <c r="BP14" s="322">
        <v>2180.7053493399999</v>
      </c>
      <c r="BQ14" s="322">
        <v>2040.0186088500002</v>
      </c>
      <c r="BR14" s="85">
        <f t="shared" si="3"/>
        <v>0.93548567185723686</v>
      </c>
      <c r="BS14" s="323">
        <v>0</v>
      </c>
      <c r="BT14" s="322">
        <v>0</v>
      </c>
      <c r="BU14" s="322">
        <v>0</v>
      </c>
      <c r="BV14" s="12">
        <v>0</v>
      </c>
      <c r="BW14" s="323">
        <v>0</v>
      </c>
      <c r="BX14" s="322">
        <v>0</v>
      </c>
      <c r="BY14" s="322">
        <v>0</v>
      </c>
      <c r="BZ14" s="12">
        <v>0</v>
      </c>
      <c r="CA14" s="323">
        <v>90</v>
      </c>
      <c r="CB14" s="322">
        <v>165.13719683000002</v>
      </c>
      <c r="CC14" s="322">
        <v>97.041430000000005</v>
      </c>
      <c r="CD14" s="85">
        <f>CC14/CB14</f>
        <v>0.5876412574684734</v>
      </c>
      <c r="CE14" s="323">
        <f>CE25+CE36</f>
        <v>3111.1</v>
      </c>
      <c r="CF14" s="323">
        <f>CF25+CF36</f>
        <v>1527.8858147000001</v>
      </c>
      <c r="CG14" s="323">
        <f>CG25+CG36</f>
        <v>1208.0440823399999</v>
      </c>
      <c r="CH14" s="85">
        <f t="shared" si="4"/>
        <v>0.790663851131571</v>
      </c>
      <c r="CI14" s="323">
        <v>60</v>
      </c>
      <c r="CJ14" s="322">
        <v>60</v>
      </c>
      <c r="CK14" s="322">
        <v>60</v>
      </c>
      <c r="CL14" s="85">
        <f>CK14/CJ14</f>
        <v>1</v>
      </c>
    </row>
    <row r="15" spans="2:90" x14ac:dyDescent="0.35">
      <c r="B15" s="187" t="s">
        <v>63</v>
      </c>
      <c r="C15" s="326">
        <f>SUM(C9:C14)</f>
        <v>12116.705281030001</v>
      </c>
      <c r="D15" s="327">
        <f>SUM(D9:D14)</f>
        <v>11246.532694760001</v>
      </c>
      <c r="E15" s="327">
        <f>SUM(E9:E14)</f>
        <v>8253.2776615100011</v>
      </c>
      <c r="F15" s="178">
        <f t="shared" si="0"/>
        <v>0.7338508574607514</v>
      </c>
      <c r="G15" s="326">
        <f>SUM(G9:G14)</f>
        <v>8.6549600000000009</v>
      </c>
      <c r="H15" s="327">
        <f>SUM(H9:H14)</f>
        <v>9.2549600000000005</v>
      </c>
      <c r="I15" s="327">
        <f>SUM(I9:I14)</f>
        <v>16.382599519999999</v>
      </c>
      <c r="J15" s="178">
        <f>I15/H15</f>
        <v>1.7701426608002626</v>
      </c>
      <c r="K15" s="328">
        <f>SUM(K9:K14)</f>
        <v>18.738329999999998</v>
      </c>
      <c r="L15" s="327">
        <f>SUM(L9:L14)</f>
        <v>22.832981740000001</v>
      </c>
      <c r="M15" s="327">
        <f>SUM(M9:M14)</f>
        <v>20.611523179999999</v>
      </c>
      <c r="N15" s="178">
        <f>M15/L15</f>
        <v>0.90270834596655702</v>
      </c>
      <c r="O15" s="326">
        <f>SUM(O9:O14)</f>
        <v>524.20692273999998</v>
      </c>
      <c r="P15" s="327">
        <f>SUM(P9:P14)</f>
        <v>607.99325658999999</v>
      </c>
      <c r="Q15" s="327">
        <f>SUM(Q9:Q14)</f>
        <v>505.14472365</v>
      </c>
      <c r="R15" s="178">
        <f t="shared" ref="R15:R16" si="6">Q15/P15</f>
        <v>0.83083935253354979</v>
      </c>
      <c r="S15" s="328">
        <f>SUM(S9:S14)</f>
        <v>21.328039999999998</v>
      </c>
      <c r="T15" s="327">
        <f>SUM(T9:T14)</f>
        <v>32.803305999999999</v>
      </c>
      <c r="U15" s="327">
        <f>SUM(U9:U14)</f>
        <v>21.186731660000003</v>
      </c>
      <c r="V15" s="178">
        <f>U15/T15</f>
        <v>0.64587184169790701</v>
      </c>
      <c r="W15" s="328">
        <f>SUM(W9:W14)</f>
        <v>5.0000000000000001E-3</v>
      </c>
      <c r="X15" s="327">
        <f>SUM(X9:X14)</f>
        <v>5.0000000000000001E-3</v>
      </c>
      <c r="Y15" s="327">
        <f>SUM(Y9:Y14)</f>
        <v>3.7499999999999999E-3</v>
      </c>
      <c r="Z15" s="178">
        <f>Y15/X15</f>
        <v>0.75</v>
      </c>
      <c r="AA15" s="326">
        <f>SUM(AA9:AA14)</f>
        <v>36.928100000000001</v>
      </c>
      <c r="AB15" s="327">
        <f>SUM(AB9:AB14)</f>
        <v>38.224193779999993</v>
      </c>
      <c r="AC15" s="327">
        <f>SUM(AC9:AC14)</f>
        <v>31.646892279999999</v>
      </c>
      <c r="AD15" s="178">
        <f>AC15/AB15</f>
        <v>0.8279283132077091</v>
      </c>
      <c r="AE15" s="328">
        <f>SUM(AE9:AE14)</f>
        <v>30.97974</v>
      </c>
      <c r="AF15" s="327">
        <f>SUM(AF9:AF14)</f>
        <v>57.761670689999995</v>
      </c>
      <c r="AG15" s="327">
        <f>SUM(AG9:AG14)</f>
        <v>41.188147760000007</v>
      </c>
      <c r="AH15" s="178">
        <f>AG15/AF15</f>
        <v>0.71307057548684638</v>
      </c>
      <c r="AI15" s="328">
        <f>SUM(AI9:AI14)</f>
        <v>0.64724000000000004</v>
      </c>
      <c r="AJ15" s="327">
        <f>SUM(AJ9:AJ14)</f>
        <v>1.9350229199999998</v>
      </c>
      <c r="AK15" s="327">
        <f>SUM(AK9:AK14)</f>
        <v>0.17296300000000001</v>
      </c>
      <c r="AL15" s="178">
        <f>AK15/AJ15</f>
        <v>8.9385504539656838E-2</v>
      </c>
      <c r="AM15" s="326">
        <f>SUM(AM9:AM14)</f>
        <v>2658.4632599999995</v>
      </c>
      <c r="AN15" s="327">
        <f>SUM(AN9:AN14)</f>
        <v>3440.18803845</v>
      </c>
      <c r="AO15" s="327">
        <f>SUM(AO9:AO14)</f>
        <v>1969.94403822</v>
      </c>
      <c r="AP15" s="178">
        <f>AO15/AN15</f>
        <v>0.57262684952174059</v>
      </c>
      <c r="AQ15" s="328">
        <f>SUM(AQ9:AQ14)</f>
        <v>17.686874</v>
      </c>
      <c r="AR15" s="327">
        <f>SUM(AR9:AR14)</f>
        <v>51.151443279999995</v>
      </c>
      <c r="AS15" s="327">
        <f>SUM(AS9:AS14)</f>
        <v>14.71214762</v>
      </c>
      <c r="AT15" s="178">
        <f>AS15/AR15</f>
        <v>0.28761940380580403</v>
      </c>
      <c r="AU15" s="328">
        <f>SUM(AU9:AU14)</f>
        <v>92.062381520000002</v>
      </c>
      <c r="AV15" s="327">
        <f>SUM(AV9:AV14)</f>
        <v>185.08698904999997</v>
      </c>
      <c r="AW15" s="327">
        <f>SUM(AW9:AW14)</f>
        <v>182.73756745999998</v>
      </c>
      <c r="AX15" s="178">
        <f>AW15/AV15</f>
        <v>0.98730639251273733</v>
      </c>
      <c r="AY15" s="328">
        <f>SUM(AY9:AY14)</f>
        <v>4.0270000000000001</v>
      </c>
      <c r="AZ15" s="327">
        <f>SUM(AZ9:AZ14)</f>
        <v>12.01371509</v>
      </c>
      <c r="BA15" s="327">
        <f>SUM(BA9:BA14)</f>
        <v>9.68871371</v>
      </c>
      <c r="BB15" s="178">
        <f>BA15/AZ15</f>
        <v>0.80647107388660411</v>
      </c>
      <c r="BC15" s="328">
        <f>SUM(BC9:BC14)</f>
        <v>6.5000000000000002E-2</v>
      </c>
      <c r="BD15" s="327">
        <f>SUM(BD9:BD14)</f>
        <v>2.5000000000000001E-2</v>
      </c>
      <c r="BE15" s="327">
        <f>SUM(BE9:BE14)</f>
        <v>0</v>
      </c>
      <c r="BF15" s="178">
        <f>BE15/BD15</f>
        <v>0</v>
      </c>
      <c r="BG15" s="328">
        <f>SUM(BG9:BG14)</f>
        <v>1.05979</v>
      </c>
      <c r="BH15" s="327">
        <f>SUM(BH9:BH14)</f>
        <v>1.5459972</v>
      </c>
      <c r="BI15" s="327">
        <f>SUM(BI9:BI14)</f>
        <v>1.233222</v>
      </c>
      <c r="BJ15" s="180">
        <f>BI15/BH15</f>
        <v>0.79768708507363406</v>
      </c>
      <c r="BK15" s="328">
        <f>SUM(BK9:BK14)</f>
        <v>2.0892599999999999</v>
      </c>
      <c r="BL15" s="327">
        <f>SUM(BL9:BL14)</f>
        <v>2.2592599999999998</v>
      </c>
      <c r="BM15" s="327">
        <f>SUM(BM9:BM14)</f>
        <v>0.38393664999999999</v>
      </c>
      <c r="BN15" s="178">
        <f>BM15/BL15</f>
        <v>0.16993911723307634</v>
      </c>
      <c r="BO15" s="326">
        <f>SUM(BO9:BO14)</f>
        <v>4948.3523127558874</v>
      </c>
      <c r="BP15" s="327">
        <f>SUM(BP9:BP14)</f>
        <v>4482.2114576200001</v>
      </c>
      <c r="BQ15" s="327">
        <f>SUM(BQ9:BQ14)</f>
        <v>3864.7818533899999</v>
      </c>
      <c r="BR15" s="178">
        <f t="shared" si="3"/>
        <v>0.86224888984647596</v>
      </c>
      <c r="BS15" s="328">
        <f>SUM(BS9:BS14)</f>
        <v>2.1</v>
      </c>
      <c r="BT15" s="327">
        <f>SUM(BT9:BT14)</f>
        <v>1.9698176100000002</v>
      </c>
      <c r="BU15" s="327">
        <f>SUM(BU9:BU14)</f>
        <v>1.1493677</v>
      </c>
      <c r="BV15" s="178">
        <f>BU15/BT15</f>
        <v>0.58348940235131708</v>
      </c>
      <c r="BW15" s="328">
        <f>SUM(BW9:BW14)</f>
        <v>0.70799999999999996</v>
      </c>
      <c r="BX15" s="327">
        <f>SUM(BX9:BX14)</f>
        <v>0.93300000000000005</v>
      </c>
      <c r="BY15" s="327">
        <f>SUM(BY9:BY14)</f>
        <v>0.92500000000000004</v>
      </c>
      <c r="BZ15" s="178">
        <f>BY15/BX15</f>
        <v>0.99142550911039651</v>
      </c>
      <c r="CA15" s="328">
        <f>SUM(CA9:CA14)</f>
        <v>97</v>
      </c>
      <c r="CB15" s="327">
        <f>SUM(CB9:CB14)</f>
        <v>174.13192841000003</v>
      </c>
      <c r="CC15" s="327">
        <f>SUM(CC9:CC14)</f>
        <v>98.269223840000009</v>
      </c>
      <c r="CD15" s="178">
        <f>CC15/CB15</f>
        <v>0.56433776813532732</v>
      </c>
      <c r="CE15" s="328">
        <f>SUM(CE9:CE14)</f>
        <v>3591.6030700000001</v>
      </c>
      <c r="CF15" s="327">
        <f>SUM(CF9:CF14)</f>
        <v>2064.2056563300002</v>
      </c>
      <c r="CG15" s="327">
        <f>SUM(CG9:CG14)</f>
        <v>1413.11525987</v>
      </c>
      <c r="CH15" s="178">
        <f t="shared" si="4"/>
        <v>0.68458065480859642</v>
      </c>
      <c r="CI15" s="328">
        <f>SUM(CI9:CI14)</f>
        <v>60</v>
      </c>
      <c r="CJ15" s="327">
        <f>SUM(CJ9:CJ14)</f>
        <v>60</v>
      </c>
      <c r="CK15" s="327">
        <f>SUM(CK9:CK14)</f>
        <v>60</v>
      </c>
      <c r="CL15" s="178">
        <f>CK15/CJ15</f>
        <v>1</v>
      </c>
    </row>
    <row r="16" spans="2:90" x14ac:dyDescent="0.35">
      <c r="B16" s="8" t="s">
        <v>64</v>
      </c>
      <c r="C16" s="258">
        <v>7375.2523800099998</v>
      </c>
      <c r="D16" s="322">
        <v>9584.23913541</v>
      </c>
      <c r="E16" s="322">
        <v>6131.8221429100004</v>
      </c>
      <c r="F16" s="85">
        <f t="shared" si="0"/>
        <v>0.63978183935909172</v>
      </c>
      <c r="G16" s="258">
        <v>0</v>
      </c>
      <c r="H16" s="322">
        <v>0</v>
      </c>
      <c r="I16" s="322">
        <v>0</v>
      </c>
      <c r="J16" s="12">
        <v>0</v>
      </c>
      <c r="K16" s="323">
        <v>2.205E-2</v>
      </c>
      <c r="L16" s="322">
        <v>2.205E-2</v>
      </c>
      <c r="M16" s="322">
        <v>6.0099999999999997E-3</v>
      </c>
      <c r="N16" s="85">
        <f>M16/L16</f>
        <v>0.27256235827664399</v>
      </c>
      <c r="O16" s="322">
        <v>0.25</v>
      </c>
      <c r="P16" s="322">
        <v>0.25000000999999999</v>
      </c>
      <c r="Q16" s="322">
        <v>9.7658700000000001E-2</v>
      </c>
      <c r="R16" s="85">
        <f t="shared" si="6"/>
        <v>0.39063478437460863</v>
      </c>
      <c r="S16" s="323">
        <v>3.5740000000000001E-2</v>
      </c>
      <c r="T16" s="322">
        <v>3.5740000000000001E-2</v>
      </c>
      <c r="U16" s="322">
        <v>2.7124800000000002E-3</v>
      </c>
      <c r="V16" s="85">
        <f>U16/T16</f>
        <v>7.5894795747062122E-2</v>
      </c>
      <c r="W16" s="323">
        <v>0</v>
      </c>
      <c r="X16" s="322">
        <v>0</v>
      </c>
      <c r="Y16" s="322">
        <v>0</v>
      </c>
      <c r="Z16" s="12">
        <v>0</v>
      </c>
      <c r="AA16" s="258">
        <v>0</v>
      </c>
      <c r="AB16" s="322">
        <v>0</v>
      </c>
      <c r="AC16" s="322">
        <v>0</v>
      </c>
      <c r="AD16" s="12">
        <v>0</v>
      </c>
      <c r="AE16" s="323">
        <v>0</v>
      </c>
      <c r="AF16" s="322">
        <v>0</v>
      </c>
      <c r="AG16" s="322">
        <v>0</v>
      </c>
      <c r="AH16" s="12">
        <v>0</v>
      </c>
      <c r="AI16" s="323">
        <v>0</v>
      </c>
      <c r="AJ16" s="322">
        <v>0</v>
      </c>
      <c r="AK16" s="322">
        <v>0</v>
      </c>
      <c r="AL16" s="12">
        <v>0</v>
      </c>
      <c r="AM16" s="258">
        <f>AM27+AM38</f>
        <v>3333.6501399999997</v>
      </c>
      <c r="AN16" s="258">
        <f>AN27+AN38</f>
        <v>4312.1297565100003</v>
      </c>
      <c r="AO16" s="258">
        <f>AO27+AO38</f>
        <v>3214.20445311</v>
      </c>
      <c r="AP16" s="85">
        <f>AO16/AN16</f>
        <v>0.74538676584523733</v>
      </c>
      <c r="AQ16" s="323">
        <v>15</v>
      </c>
      <c r="AR16" s="322">
        <v>15</v>
      </c>
      <c r="AS16" s="322">
        <v>10</v>
      </c>
      <c r="AT16" s="85">
        <f>AS16/AR16</f>
        <v>0.66666666666666663</v>
      </c>
      <c r="AU16" s="323">
        <v>22</v>
      </c>
      <c r="AV16" s="322">
        <v>22</v>
      </c>
      <c r="AW16" s="322">
        <v>0</v>
      </c>
      <c r="AX16" s="85">
        <v>0.99991293906652223</v>
      </c>
      <c r="AY16" s="323">
        <v>0</v>
      </c>
      <c r="AZ16" s="322">
        <v>0</v>
      </c>
      <c r="BA16" s="322">
        <v>0</v>
      </c>
      <c r="BB16" s="12">
        <v>0</v>
      </c>
      <c r="BC16" s="323">
        <v>0</v>
      </c>
      <c r="BD16" s="322">
        <v>0</v>
      </c>
      <c r="BE16" s="322">
        <v>0</v>
      </c>
      <c r="BF16" s="12">
        <v>0</v>
      </c>
      <c r="BG16" s="323">
        <v>0</v>
      </c>
      <c r="BH16" s="322">
        <v>0</v>
      </c>
      <c r="BI16" s="322">
        <v>0</v>
      </c>
      <c r="BJ16" s="6">
        <v>0</v>
      </c>
      <c r="BK16" s="323">
        <v>0</v>
      </c>
      <c r="BL16" s="322">
        <v>0</v>
      </c>
      <c r="BM16" s="322">
        <v>0</v>
      </c>
      <c r="BN16" s="12">
        <v>0</v>
      </c>
      <c r="BO16" s="258">
        <v>3026.4568300000001</v>
      </c>
      <c r="BP16" s="322">
        <v>2426.9121340300003</v>
      </c>
      <c r="BQ16" s="322">
        <v>544.59083997000016</v>
      </c>
      <c r="BR16" s="85">
        <f t="shared" si="3"/>
        <v>0.22439660354150595</v>
      </c>
      <c r="BS16" s="323">
        <v>0</v>
      </c>
      <c r="BT16" s="322">
        <v>0</v>
      </c>
      <c r="BU16" s="322">
        <v>0</v>
      </c>
      <c r="BV16" s="12">
        <v>0</v>
      </c>
      <c r="BW16" s="323">
        <v>0</v>
      </c>
      <c r="BX16" s="322">
        <v>0</v>
      </c>
      <c r="BY16" s="322">
        <v>0</v>
      </c>
      <c r="BZ16" s="12">
        <v>0</v>
      </c>
      <c r="CA16" s="323">
        <v>0</v>
      </c>
      <c r="CB16" s="322">
        <v>0</v>
      </c>
      <c r="CC16" s="322">
        <v>0</v>
      </c>
      <c r="CD16" s="12">
        <v>0</v>
      </c>
      <c r="CE16" s="323">
        <v>977.83762000000002</v>
      </c>
      <c r="CF16" s="322">
        <v>2807.8894548600001</v>
      </c>
      <c r="CG16" s="322">
        <v>2362.9204686499997</v>
      </c>
      <c r="CH16" s="85">
        <f t="shared" si="4"/>
        <v>0.84152902264730134</v>
      </c>
      <c r="CI16" s="323">
        <v>0</v>
      </c>
      <c r="CJ16" s="322">
        <v>0</v>
      </c>
      <c r="CK16" s="322">
        <v>0</v>
      </c>
      <c r="CL16" s="12">
        <v>0</v>
      </c>
    </row>
    <row r="17" spans="2:90" x14ac:dyDescent="0.35">
      <c r="B17" s="8" t="s">
        <v>65</v>
      </c>
      <c r="C17" s="258">
        <v>0</v>
      </c>
      <c r="D17" s="322">
        <v>0</v>
      </c>
      <c r="E17" s="322">
        <v>0</v>
      </c>
      <c r="F17" s="12">
        <v>0</v>
      </c>
      <c r="G17" s="258">
        <v>0</v>
      </c>
      <c r="H17" s="322">
        <v>0</v>
      </c>
      <c r="I17" s="322">
        <v>0</v>
      </c>
      <c r="J17" s="12">
        <v>0</v>
      </c>
      <c r="K17" s="323">
        <v>0</v>
      </c>
      <c r="L17" s="322">
        <v>0</v>
      </c>
      <c r="M17" s="322">
        <v>0</v>
      </c>
      <c r="N17" s="12">
        <v>0</v>
      </c>
      <c r="O17" s="258">
        <v>0</v>
      </c>
      <c r="P17" s="322">
        <v>0</v>
      </c>
      <c r="Q17" s="322">
        <v>0</v>
      </c>
      <c r="R17" s="12">
        <v>0</v>
      </c>
      <c r="S17" s="323">
        <v>0</v>
      </c>
      <c r="T17" s="322">
        <v>0</v>
      </c>
      <c r="U17" s="322">
        <v>0</v>
      </c>
      <c r="V17" s="12">
        <v>0</v>
      </c>
      <c r="W17" s="323">
        <v>0</v>
      </c>
      <c r="X17" s="322">
        <v>0</v>
      </c>
      <c r="Y17" s="322">
        <v>0</v>
      </c>
      <c r="Z17" s="12">
        <v>0</v>
      </c>
      <c r="AA17" s="258">
        <v>0</v>
      </c>
      <c r="AB17" s="322">
        <v>0</v>
      </c>
      <c r="AC17" s="322">
        <v>0</v>
      </c>
      <c r="AD17" s="12">
        <v>0</v>
      </c>
      <c r="AE17" s="323">
        <v>0</v>
      </c>
      <c r="AF17" s="322">
        <v>0</v>
      </c>
      <c r="AG17" s="322">
        <v>0</v>
      </c>
      <c r="AH17" s="12">
        <v>0</v>
      </c>
      <c r="AI17" s="323">
        <v>0</v>
      </c>
      <c r="AJ17" s="322">
        <v>0</v>
      </c>
      <c r="AK17" s="322">
        <v>0</v>
      </c>
      <c r="AL17" s="12">
        <v>0</v>
      </c>
      <c r="AM17" s="258">
        <v>0</v>
      </c>
      <c r="AN17" s="322">
        <v>0</v>
      </c>
      <c r="AO17" s="322">
        <v>0</v>
      </c>
      <c r="AP17" s="12">
        <v>0</v>
      </c>
      <c r="AQ17" s="323">
        <v>0</v>
      </c>
      <c r="AR17" s="322">
        <v>0</v>
      </c>
      <c r="AS17" s="322">
        <v>0</v>
      </c>
      <c r="AT17" s="12">
        <v>0</v>
      </c>
      <c r="AU17" s="323">
        <v>0</v>
      </c>
      <c r="AV17" s="322">
        <v>0</v>
      </c>
      <c r="AW17" s="322">
        <v>0</v>
      </c>
      <c r="AX17" s="12">
        <v>0</v>
      </c>
      <c r="AY17" s="323">
        <v>0</v>
      </c>
      <c r="AZ17" s="322">
        <v>0</v>
      </c>
      <c r="BA17" s="322">
        <v>0</v>
      </c>
      <c r="BB17" s="12">
        <v>0</v>
      </c>
      <c r="BC17" s="323">
        <v>0</v>
      </c>
      <c r="BD17" s="322">
        <v>0</v>
      </c>
      <c r="BE17" s="322">
        <v>0</v>
      </c>
      <c r="BF17" s="12">
        <v>0</v>
      </c>
      <c r="BG17" s="323">
        <v>0</v>
      </c>
      <c r="BH17" s="322">
        <v>0</v>
      </c>
      <c r="BI17" s="322">
        <v>0</v>
      </c>
      <c r="BJ17" s="6">
        <v>0</v>
      </c>
      <c r="BK17" s="323">
        <v>0</v>
      </c>
      <c r="BL17" s="322">
        <v>0</v>
      </c>
      <c r="BM17" s="322">
        <v>0</v>
      </c>
      <c r="BN17" s="12">
        <v>0</v>
      </c>
      <c r="BO17" s="258">
        <v>0</v>
      </c>
      <c r="BP17" s="322">
        <v>0</v>
      </c>
      <c r="BQ17" s="322">
        <v>0</v>
      </c>
      <c r="BR17" s="12">
        <v>0</v>
      </c>
      <c r="BS17" s="323">
        <v>0</v>
      </c>
      <c r="BT17" s="322">
        <v>0</v>
      </c>
      <c r="BU17" s="322">
        <v>0</v>
      </c>
      <c r="BV17" s="12">
        <v>0</v>
      </c>
      <c r="BW17" s="323">
        <v>0</v>
      </c>
      <c r="BX17" s="322">
        <v>0</v>
      </c>
      <c r="BY17" s="322">
        <v>0</v>
      </c>
      <c r="BZ17" s="12">
        <v>0</v>
      </c>
      <c r="CA17" s="323">
        <v>0</v>
      </c>
      <c r="CB17" s="322">
        <v>0</v>
      </c>
      <c r="CC17" s="322">
        <v>0</v>
      </c>
      <c r="CD17" s="12">
        <v>0</v>
      </c>
      <c r="CE17" s="323">
        <v>0</v>
      </c>
      <c r="CF17" s="322">
        <v>0</v>
      </c>
      <c r="CG17" s="322">
        <v>0</v>
      </c>
      <c r="CH17" s="12">
        <v>0</v>
      </c>
      <c r="CI17" s="323">
        <v>0</v>
      </c>
      <c r="CJ17" s="322">
        <v>0</v>
      </c>
      <c r="CK17" s="322">
        <v>0</v>
      </c>
      <c r="CL17" s="12">
        <v>0</v>
      </c>
    </row>
    <row r="18" spans="2:90" x14ac:dyDescent="0.35">
      <c r="B18" s="329" t="s">
        <v>66</v>
      </c>
      <c r="C18" s="330">
        <f>SUM(C16:C17)</f>
        <v>7375.2523800099998</v>
      </c>
      <c r="D18" s="331">
        <f>SUM(D16:D17)</f>
        <v>9584.23913541</v>
      </c>
      <c r="E18" s="331">
        <f>SUM(E16:E17)</f>
        <v>6131.8221429100004</v>
      </c>
      <c r="F18" s="178">
        <f t="shared" ref="F18:F27" si="7">E18/D18</f>
        <v>0.63978183935909172</v>
      </c>
      <c r="G18" s="330">
        <v>0</v>
      </c>
      <c r="H18" s="331">
        <v>0</v>
      </c>
      <c r="I18" s="331">
        <v>0</v>
      </c>
      <c r="J18" s="332">
        <v>0</v>
      </c>
      <c r="K18" s="176">
        <f>SUM(K16:K17)</f>
        <v>2.205E-2</v>
      </c>
      <c r="L18" s="331">
        <f>SUM(L16:L17)</f>
        <v>2.205E-2</v>
      </c>
      <c r="M18" s="331">
        <f>SUM(M16:M17)</f>
        <v>6.0099999999999997E-3</v>
      </c>
      <c r="N18" s="178">
        <f>M18/L18</f>
        <v>0.27256235827664399</v>
      </c>
      <c r="O18" s="334">
        <f>SUM(O16:O17)</f>
        <v>0.25</v>
      </c>
      <c r="P18" s="335">
        <f>SUM(P16:P17)</f>
        <v>0.25000000999999999</v>
      </c>
      <c r="Q18" s="335">
        <f>SUM(Q16:Q17)</f>
        <v>9.7658700000000001E-2</v>
      </c>
      <c r="R18" s="178">
        <f t="shared" ref="R18:R24" si="8">Q18/P18</f>
        <v>0.39063478437460863</v>
      </c>
      <c r="S18" s="333">
        <f>SUM(S16:S17)</f>
        <v>3.5740000000000001E-2</v>
      </c>
      <c r="T18" s="330">
        <f>SUM(T16:T17)</f>
        <v>3.5740000000000001E-2</v>
      </c>
      <c r="U18" s="330">
        <f>SUM(U16:U17)</f>
        <v>2.7124800000000002E-3</v>
      </c>
      <c r="V18" s="178">
        <f t="shared" ref="V18:V21" si="9">U18/T18</f>
        <v>7.5894795747062122E-2</v>
      </c>
      <c r="W18" s="334">
        <v>0</v>
      </c>
      <c r="X18" s="335">
        <v>0</v>
      </c>
      <c r="Y18" s="335">
        <v>0</v>
      </c>
      <c r="Z18" s="336">
        <v>0</v>
      </c>
      <c r="AA18" s="337">
        <v>0</v>
      </c>
      <c r="AB18" s="335">
        <v>0</v>
      </c>
      <c r="AC18" s="335">
        <v>0</v>
      </c>
      <c r="AD18" s="336">
        <v>0</v>
      </c>
      <c r="AE18" s="334">
        <v>0</v>
      </c>
      <c r="AF18" s="335">
        <v>0</v>
      </c>
      <c r="AG18" s="335">
        <v>0</v>
      </c>
      <c r="AH18" s="336">
        <v>0</v>
      </c>
      <c r="AI18" s="334">
        <v>0</v>
      </c>
      <c r="AJ18" s="335">
        <v>0</v>
      </c>
      <c r="AK18" s="335">
        <v>0</v>
      </c>
      <c r="AL18" s="336">
        <v>0</v>
      </c>
      <c r="AM18" s="338">
        <f>SUM(AM16:AM17)</f>
        <v>3333.6501399999997</v>
      </c>
      <c r="AN18" s="339">
        <f>SUM(AN16:AN17)</f>
        <v>4312.1297565100003</v>
      </c>
      <c r="AO18" s="335">
        <f>SUM(AO16:AO17)</f>
        <v>3214.20445311</v>
      </c>
      <c r="AP18" s="340">
        <f>AO18/AN18</f>
        <v>0.74538676584523733</v>
      </c>
      <c r="AQ18" s="341">
        <f t="shared" ref="AQ18:AS18" si="10">SUM(AQ16:AQ17)</f>
        <v>15</v>
      </c>
      <c r="AR18" s="335">
        <f t="shared" si="10"/>
        <v>15</v>
      </c>
      <c r="AS18" s="335">
        <f t="shared" si="10"/>
        <v>10</v>
      </c>
      <c r="AT18" s="340">
        <f>AS18/AR18</f>
        <v>0.66666666666666663</v>
      </c>
      <c r="AU18" s="341">
        <f t="shared" ref="AU18:AW18" si="11">SUM(AU16:AU17)</f>
        <v>22</v>
      </c>
      <c r="AV18" s="335">
        <f t="shared" si="11"/>
        <v>22</v>
      </c>
      <c r="AW18" s="335">
        <f t="shared" si="11"/>
        <v>0</v>
      </c>
      <c r="AX18" s="340">
        <f>AW18/AV18</f>
        <v>0</v>
      </c>
      <c r="AY18" s="176">
        <f>SUM(AY16:AY17)</f>
        <v>0</v>
      </c>
      <c r="AZ18" s="331">
        <f>SUM(AZ16:AZ17)</f>
        <v>0</v>
      </c>
      <c r="BA18" s="331">
        <f>SUM(BA16:BA17)</f>
        <v>0</v>
      </c>
      <c r="BB18" s="332">
        <v>0</v>
      </c>
      <c r="BC18" s="176">
        <f>SUM(BC16:BC17)</f>
        <v>0</v>
      </c>
      <c r="BD18" s="331">
        <f>SUM(BD16:BD17)</f>
        <v>0</v>
      </c>
      <c r="BE18" s="331">
        <f>SUM(BE16:BE17)</f>
        <v>0</v>
      </c>
      <c r="BF18" s="332">
        <v>0</v>
      </c>
      <c r="BG18" s="176">
        <f>SUM(BG16:BG17)</f>
        <v>0</v>
      </c>
      <c r="BH18" s="331">
        <f>SUM(BH16:BH17)</f>
        <v>0</v>
      </c>
      <c r="BI18" s="331">
        <f>SUM(BI16:BI17)</f>
        <v>0</v>
      </c>
      <c r="BJ18" s="177">
        <v>0</v>
      </c>
      <c r="BK18" s="341">
        <f>SUM(BK16:BK17)</f>
        <v>0</v>
      </c>
      <c r="BL18" s="335">
        <f>SUM(BL16:BL17)</f>
        <v>0</v>
      </c>
      <c r="BM18" s="335">
        <f>SUM(BM16:BM17)</f>
        <v>0</v>
      </c>
      <c r="BN18" s="336">
        <v>0</v>
      </c>
      <c r="BO18" s="177">
        <f>SUM(BO16:BO17)</f>
        <v>3026.4568300000001</v>
      </c>
      <c r="BP18" s="331">
        <f>SUM(BP16:BP17)</f>
        <v>2426.9121340300003</v>
      </c>
      <c r="BQ18" s="331">
        <f>SUM(BQ16:BQ17)</f>
        <v>544.59083997000016</v>
      </c>
      <c r="BR18" s="332">
        <v>0</v>
      </c>
      <c r="BS18" s="341">
        <f t="shared" ref="BS18:CL18" si="12">SUM(BS16:BS17)</f>
        <v>0</v>
      </c>
      <c r="BT18" s="335">
        <f t="shared" si="12"/>
        <v>0</v>
      </c>
      <c r="BU18" s="335">
        <f t="shared" si="12"/>
        <v>0</v>
      </c>
      <c r="BV18" s="342">
        <f t="shared" si="12"/>
        <v>0</v>
      </c>
      <c r="BW18" s="341">
        <f t="shared" si="12"/>
        <v>0</v>
      </c>
      <c r="BX18" s="335">
        <f t="shared" si="12"/>
        <v>0</v>
      </c>
      <c r="BY18" s="335">
        <f t="shared" si="12"/>
        <v>0</v>
      </c>
      <c r="BZ18" s="342">
        <f t="shared" si="12"/>
        <v>0</v>
      </c>
      <c r="CA18" s="341">
        <f t="shared" si="12"/>
        <v>0</v>
      </c>
      <c r="CB18" s="335">
        <f t="shared" si="12"/>
        <v>0</v>
      </c>
      <c r="CC18" s="335">
        <f t="shared" si="12"/>
        <v>0</v>
      </c>
      <c r="CD18" s="342">
        <f t="shared" si="12"/>
        <v>0</v>
      </c>
      <c r="CE18" s="341">
        <f t="shared" si="12"/>
        <v>977.83762000000002</v>
      </c>
      <c r="CF18" s="335">
        <f t="shared" si="12"/>
        <v>2807.8894548600001</v>
      </c>
      <c r="CG18" s="335">
        <f t="shared" si="12"/>
        <v>2362.9204686499997</v>
      </c>
      <c r="CH18" s="342">
        <f t="shared" si="12"/>
        <v>0.84152902264730134</v>
      </c>
      <c r="CI18" s="341">
        <f t="shared" si="12"/>
        <v>0</v>
      </c>
      <c r="CJ18" s="335">
        <f t="shared" si="12"/>
        <v>0</v>
      </c>
      <c r="CK18" s="335">
        <f t="shared" si="12"/>
        <v>0</v>
      </c>
      <c r="CL18" s="342">
        <f t="shared" si="12"/>
        <v>0</v>
      </c>
    </row>
    <row r="19" spans="2:90" x14ac:dyDescent="0.35">
      <c r="B19" s="343" t="s">
        <v>177</v>
      </c>
      <c r="C19" s="207">
        <f>C26+C29</f>
        <v>17796.951220020001</v>
      </c>
      <c r="D19" s="207">
        <f>D26+D29</f>
        <v>19930.142703730002</v>
      </c>
      <c r="E19" s="207">
        <f>E26+E29</f>
        <v>13605.605379429999</v>
      </c>
      <c r="F19" s="319">
        <f t="shared" si="7"/>
        <v>0.68266472456735883</v>
      </c>
      <c r="G19" s="207">
        <f>G26+G29</f>
        <v>1.7596600000000002</v>
      </c>
      <c r="H19" s="207">
        <f>H26+H29</f>
        <v>1.7596600000000002</v>
      </c>
      <c r="I19" s="207">
        <f>I26+I29</f>
        <v>1.1398914499999999</v>
      </c>
      <c r="J19" s="319">
        <f t="shared" ref="J19" si="13">I19/H19</f>
        <v>0.64779073798347397</v>
      </c>
      <c r="K19" s="209">
        <f>K26+K29</f>
        <v>18.760379999999998</v>
      </c>
      <c r="L19" s="207">
        <f>L26+L29</f>
        <v>22.855031740000001</v>
      </c>
      <c r="M19" s="207">
        <f>M26+M29</f>
        <v>20.617533179999999</v>
      </c>
      <c r="N19" s="347">
        <f>M19/L19</f>
        <v>0.90210039585794943</v>
      </c>
      <c r="O19" s="207">
        <f>O26+O29</f>
        <v>232.10147999999998</v>
      </c>
      <c r="P19" s="207">
        <f>P26+P29</f>
        <v>316.00381386000004</v>
      </c>
      <c r="Q19" s="207">
        <f>Q26+Q29</f>
        <v>213.00293961</v>
      </c>
      <c r="R19" s="319">
        <f t="shared" si="8"/>
        <v>0.67405180022405431</v>
      </c>
      <c r="S19" s="209">
        <f>S26+S29</f>
        <v>21.363779999999998</v>
      </c>
      <c r="T19" s="207">
        <f>T26+T29</f>
        <v>32.839045999999996</v>
      </c>
      <c r="U19" s="207">
        <f>U26+U29</f>
        <v>21.189444140000003</v>
      </c>
      <c r="V19" s="319">
        <f t="shared" si="9"/>
        <v>0.64525151370109857</v>
      </c>
      <c r="W19" s="209">
        <f>W26+W29</f>
        <v>0</v>
      </c>
      <c r="X19" s="207">
        <f>X26+X29</f>
        <v>0</v>
      </c>
      <c r="Y19" s="207">
        <f>Y26+Y29</f>
        <v>0</v>
      </c>
      <c r="Z19" s="831">
        <f t="shared" ref="Z19:BB19" si="14">Z26+Z29</f>
        <v>0</v>
      </c>
      <c r="AA19" s="321">
        <f t="shared" si="14"/>
        <v>34.849179999999997</v>
      </c>
      <c r="AB19" s="225">
        <f t="shared" si="14"/>
        <v>35.607013689999995</v>
      </c>
      <c r="AC19" s="225">
        <f t="shared" si="14"/>
        <v>29.556384009999999</v>
      </c>
      <c r="AD19" s="831">
        <f t="shared" si="14"/>
        <v>0.83007197029558033</v>
      </c>
      <c r="AE19" s="224">
        <f t="shared" si="14"/>
        <v>0</v>
      </c>
      <c r="AF19" s="225">
        <f t="shared" si="14"/>
        <v>0</v>
      </c>
      <c r="AG19" s="225">
        <f t="shared" si="14"/>
        <v>0</v>
      </c>
      <c r="AH19" s="345">
        <f t="shared" si="14"/>
        <v>0</v>
      </c>
      <c r="AI19" s="224">
        <f t="shared" si="14"/>
        <v>0</v>
      </c>
      <c r="AJ19" s="225">
        <f t="shared" si="14"/>
        <v>0</v>
      </c>
      <c r="AK19" s="225">
        <f t="shared" si="14"/>
        <v>0</v>
      </c>
      <c r="AL19" s="345">
        <f t="shared" si="14"/>
        <v>0</v>
      </c>
      <c r="AM19" s="321">
        <f t="shared" si="14"/>
        <v>4874.66014</v>
      </c>
      <c r="AN19" s="225">
        <f t="shared" si="14"/>
        <v>7632.92026953</v>
      </c>
      <c r="AO19" s="225">
        <f t="shared" si="14"/>
        <v>5150.0303356200002</v>
      </c>
      <c r="AP19" s="345">
        <f t="shared" si="14"/>
        <v>1.3283280489283178</v>
      </c>
      <c r="AQ19" s="224">
        <f t="shared" si="14"/>
        <v>0</v>
      </c>
      <c r="AR19" s="225">
        <f t="shared" si="14"/>
        <v>20</v>
      </c>
      <c r="AS19" s="225">
        <f t="shared" si="14"/>
        <v>0</v>
      </c>
      <c r="AT19" s="345">
        <f t="shared" si="14"/>
        <v>0</v>
      </c>
      <c r="AU19" s="224">
        <f t="shared" si="14"/>
        <v>0</v>
      </c>
      <c r="AV19" s="225">
        <f t="shared" si="14"/>
        <v>0</v>
      </c>
      <c r="AW19" s="225">
        <f t="shared" si="14"/>
        <v>0</v>
      </c>
      <c r="AX19" s="345">
        <f t="shared" si="14"/>
        <v>0</v>
      </c>
      <c r="AY19" s="209">
        <f t="shared" si="14"/>
        <v>0</v>
      </c>
      <c r="AZ19" s="207">
        <f t="shared" si="14"/>
        <v>0</v>
      </c>
      <c r="BA19" s="207">
        <f t="shared" si="14"/>
        <v>0</v>
      </c>
      <c r="BB19" s="346">
        <f t="shared" si="14"/>
        <v>0</v>
      </c>
      <c r="BC19" s="209">
        <f t="shared" ref="BC19:BF19" si="15">BC26+BC29</f>
        <v>0</v>
      </c>
      <c r="BD19" s="207">
        <f t="shared" si="15"/>
        <v>0</v>
      </c>
      <c r="BE19" s="207">
        <f t="shared" si="15"/>
        <v>0</v>
      </c>
      <c r="BF19" s="346">
        <f t="shared" si="15"/>
        <v>0</v>
      </c>
      <c r="BG19" s="209">
        <f t="shared" ref="BG19:BN19" si="16">BG26+BG29</f>
        <v>0</v>
      </c>
      <c r="BH19" s="207">
        <f t="shared" si="16"/>
        <v>0</v>
      </c>
      <c r="BI19" s="207">
        <f t="shared" si="16"/>
        <v>0</v>
      </c>
      <c r="BJ19" s="363">
        <f t="shared" si="16"/>
        <v>0</v>
      </c>
      <c r="BK19" s="224">
        <f t="shared" si="16"/>
        <v>0</v>
      </c>
      <c r="BL19" s="225">
        <f t="shared" si="16"/>
        <v>0</v>
      </c>
      <c r="BM19" s="225">
        <f t="shared" si="16"/>
        <v>0</v>
      </c>
      <c r="BN19" s="363">
        <f t="shared" si="16"/>
        <v>0</v>
      </c>
      <c r="BO19" s="209">
        <f>BO26+BO29</f>
        <v>7962.0159100000001</v>
      </c>
      <c r="BP19" s="207">
        <f>BP26+BP29</f>
        <v>6848.130829310001</v>
      </c>
      <c r="BQ19" s="207">
        <f>BQ26+BQ29</f>
        <v>4350.74860102</v>
      </c>
      <c r="BR19" s="347">
        <f t="shared" ref="BR19:BR27" si="17">BQ19/BP19</f>
        <v>0.63531914174285276</v>
      </c>
      <c r="BS19" s="224">
        <f>BS26+BS29</f>
        <v>0</v>
      </c>
      <c r="BT19" s="225">
        <f>BT26+BT29</f>
        <v>0</v>
      </c>
      <c r="BU19" s="225">
        <f>BU26+BU29</f>
        <v>0</v>
      </c>
      <c r="BV19" s="346">
        <v>0</v>
      </c>
      <c r="BW19" s="224">
        <f>BW26+BW29</f>
        <v>0</v>
      </c>
      <c r="BX19" s="225">
        <f>BX26+BX29</f>
        <v>0</v>
      </c>
      <c r="BY19" s="225">
        <f>BY26+BY29</f>
        <v>0</v>
      </c>
      <c r="BZ19" s="346">
        <v>0</v>
      </c>
      <c r="CA19" s="224">
        <f>CA26+CA29</f>
        <v>97</v>
      </c>
      <c r="CB19" s="225">
        <f>CB26+CB29</f>
        <v>174.13192841000003</v>
      </c>
      <c r="CC19" s="225">
        <f>CC26+CC29</f>
        <v>98.269223840000009</v>
      </c>
      <c r="CD19" s="346">
        <v>0</v>
      </c>
      <c r="CE19" s="224">
        <f>CE26+CE29</f>
        <v>4554.4406900000004</v>
      </c>
      <c r="CF19" s="225">
        <f>CF26+CF29</f>
        <v>4845.8951111900005</v>
      </c>
      <c r="CG19" s="225">
        <f>CG26+CG29</f>
        <v>3721.0510265599996</v>
      </c>
      <c r="CH19" s="319">
        <f t="shared" ref="CH19:CH25" si="18">CG19/CF19</f>
        <v>0.76787692287591125</v>
      </c>
      <c r="CI19" s="224">
        <f>CI26+CI29</f>
        <v>0</v>
      </c>
      <c r="CJ19" s="225">
        <f>CJ26+CJ29</f>
        <v>0</v>
      </c>
      <c r="CK19" s="225">
        <f>CK26+CK29</f>
        <v>0</v>
      </c>
      <c r="CL19" s="346">
        <v>0</v>
      </c>
    </row>
    <row r="20" spans="2:90" x14ac:dyDescent="0.35">
      <c r="B20" s="8" t="s">
        <v>57</v>
      </c>
      <c r="C20" s="258">
        <v>808.10140002000003</v>
      </c>
      <c r="D20" s="322">
        <v>799.44615671999998</v>
      </c>
      <c r="E20" s="322">
        <v>763.86212155999999</v>
      </c>
      <c r="F20" s="85">
        <f t="shared" si="7"/>
        <v>0.95548914099981963</v>
      </c>
      <c r="G20" s="258">
        <v>0</v>
      </c>
      <c r="H20" s="322">
        <v>0</v>
      </c>
      <c r="I20" s="322">
        <v>0</v>
      </c>
      <c r="J20" s="12">
        <v>0</v>
      </c>
      <c r="K20" s="323">
        <v>7.3895100000000005</v>
      </c>
      <c r="L20" s="322">
        <v>7.5798243899999997</v>
      </c>
      <c r="M20" s="322">
        <v>7.2000344199999997</v>
      </c>
      <c r="N20" s="85">
        <f>M20/L20</f>
        <v>0.94989462150322979</v>
      </c>
      <c r="O20" s="322">
        <v>84.081429999999997</v>
      </c>
      <c r="P20" s="322">
        <v>85.300925160000006</v>
      </c>
      <c r="Q20" s="322">
        <v>78.948545840000008</v>
      </c>
      <c r="R20" s="85">
        <f t="shared" si="8"/>
        <v>0.92552977229631728</v>
      </c>
      <c r="S20" s="323">
        <v>4.9611999999999998</v>
      </c>
      <c r="T20" s="322">
        <v>5.1184224699999996</v>
      </c>
      <c r="U20" s="322">
        <v>5.0101349400000004</v>
      </c>
      <c r="V20" s="85">
        <f t="shared" si="9"/>
        <v>0.97884357326213456</v>
      </c>
      <c r="W20" s="323">
        <v>0</v>
      </c>
      <c r="X20" s="322">
        <v>0</v>
      </c>
      <c r="Y20" s="322">
        <v>0</v>
      </c>
      <c r="Z20" s="12">
        <v>0</v>
      </c>
      <c r="AA20" s="258">
        <v>0</v>
      </c>
      <c r="AB20" s="322">
        <v>0</v>
      </c>
      <c r="AC20" s="322">
        <v>0</v>
      </c>
      <c r="AD20" s="12">
        <v>0</v>
      </c>
      <c r="AE20" s="323">
        <v>0</v>
      </c>
      <c r="AF20" s="322">
        <v>0</v>
      </c>
      <c r="AG20" s="322">
        <v>0</v>
      </c>
      <c r="AH20" s="12">
        <v>0</v>
      </c>
      <c r="AI20" s="323">
        <v>0</v>
      </c>
      <c r="AJ20" s="322">
        <v>0</v>
      </c>
      <c r="AK20" s="322">
        <v>0</v>
      </c>
      <c r="AL20" s="12">
        <v>0</v>
      </c>
      <c r="AM20" s="258">
        <v>0</v>
      </c>
      <c r="AN20" s="322">
        <v>0</v>
      </c>
      <c r="AO20" s="322">
        <v>0</v>
      </c>
      <c r="AP20" s="12">
        <v>0</v>
      </c>
      <c r="AQ20" s="323">
        <v>0</v>
      </c>
      <c r="AR20" s="322">
        <v>0</v>
      </c>
      <c r="AS20" s="322">
        <v>0</v>
      </c>
      <c r="AT20" s="12">
        <v>0</v>
      </c>
      <c r="AU20" s="323">
        <v>0</v>
      </c>
      <c r="AV20" s="322">
        <v>0</v>
      </c>
      <c r="AW20" s="322">
        <v>0</v>
      </c>
      <c r="AX20" s="12">
        <v>0</v>
      </c>
      <c r="AY20" s="323">
        <v>0</v>
      </c>
      <c r="AZ20" s="322">
        <v>0</v>
      </c>
      <c r="BA20" s="322">
        <v>0</v>
      </c>
      <c r="BB20" s="12">
        <v>0</v>
      </c>
      <c r="BC20" s="323">
        <v>0</v>
      </c>
      <c r="BD20" s="322">
        <v>0</v>
      </c>
      <c r="BE20" s="322">
        <v>0</v>
      </c>
      <c r="BF20" s="12">
        <v>0</v>
      </c>
      <c r="BG20" s="323">
        <v>0</v>
      </c>
      <c r="BH20" s="322">
        <v>0</v>
      </c>
      <c r="BI20" s="322">
        <v>0</v>
      </c>
      <c r="BJ20" s="6">
        <v>0</v>
      </c>
      <c r="BK20" s="323">
        <v>0</v>
      </c>
      <c r="BL20" s="322">
        <v>0</v>
      </c>
      <c r="BM20" s="322">
        <v>0</v>
      </c>
      <c r="BN20" s="12">
        <v>0</v>
      </c>
      <c r="BO20" s="258">
        <v>674.48943000000008</v>
      </c>
      <c r="BP20" s="322">
        <v>663.34793419000005</v>
      </c>
      <c r="BQ20" s="322">
        <v>636.79362903999993</v>
      </c>
      <c r="BR20" s="85">
        <f t="shared" si="17"/>
        <v>0.95996926532615945</v>
      </c>
      <c r="BS20" s="323">
        <v>0</v>
      </c>
      <c r="BT20" s="322">
        <v>0</v>
      </c>
      <c r="BU20" s="322">
        <v>0</v>
      </c>
      <c r="BV20" s="12">
        <v>0</v>
      </c>
      <c r="BW20" s="323">
        <v>0</v>
      </c>
      <c r="BX20" s="322">
        <v>0</v>
      </c>
      <c r="BY20" s="322">
        <v>0</v>
      </c>
      <c r="BZ20" s="12">
        <v>0</v>
      </c>
      <c r="CA20" s="323">
        <v>0</v>
      </c>
      <c r="CB20" s="322">
        <v>0</v>
      </c>
      <c r="CC20" s="322">
        <v>0</v>
      </c>
      <c r="CD20" s="12">
        <v>0</v>
      </c>
      <c r="CE20" s="323">
        <v>37.179829999999995</v>
      </c>
      <c r="CF20" s="322">
        <v>38.099050509999998</v>
      </c>
      <c r="CG20" s="322">
        <v>35.909777319999996</v>
      </c>
      <c r="CH20" s="85">
        <f t="shared" si="18"/>
        <v>0.94253732939025936</v>
      </c>
      <c r="CI20" s="323">
        <v>0</v>
      </c>
      <c r="CJ20" s="322">
        <v>0</v>
      </c>
      <c r="CK20" s="322">
        <v>0</v>
      </c>
      <c r="CL20" s="12">
        <v>0</v>
      </c>
    </row>
    <row r="21" spans="2:90" x14ac:dyDescent="0.35">
      <c r="B21" s="8" t="s">
        <v>58</v>
      </c>
      <c r="C21" s="322">
        <v>426.45948999000001</v>
      </c>
      <c r="D21" s="322">
        <v>467.78580812000001</v>
      </c>
      <c r="E21" s="322">
        <v>411.90984730000002</v>
      </c>
      <c r="F21" s="85">
        <f t="shared" si="7"/>
        <v>0.88055225308232044</v>
      </c>
      <c r="G21" s="322">
        <v>0.4</v>
      </c>
      <c r="H21" s="322">
        <v>0.4</v>
      </c>
      <c r="I21" s="322">
        <v>0.26790712</v>
      </c>
      <c r="J21" s="85">
        <f>I21/H21</f>
        <v>0.66976779999999991</v>
      </c>
      <c r="K21" s="323">
        <v>8.0070899999999998</v>
      </c>
      <c r="L21" s="322">
        <v>12.03985501</v>
      </c>
      <c r="M21" s="322">
        <v>10.5730536</v>
      </c>
      <c r="N21" s="85">
        <f>M21/L21</f>
        <v>0.87817117325900418</v>
      </c>
      <c r="O21" s="322">
        <v>56.39913</v>
      </c>
      <c r="P21" s="322">
        <v>63.01738091</v>
      </c>
      <c r="Q21" s="322">
        <v>43.69475164</v>
      </c>
      <c r="R21" s="85">
        <f t="shared" si="8"/>
        <v>0.69337619255239846</v>
      </c>
      <c r="S21" s="323">
        <v>2.3768899999999999</v>
      </c>
      <c r="T21" s="322">
        <v>2.4810849099999999</v>
      </c>
      <c r="U21" s="322">
        <v>1.5718686499999999</v>
      </c>
      <c r="V21" s="85">
        <f t="shared" si="9"/>
        <v>0.63354085290051598</v>
      </c>
      <c r="W21" s="651">
        <v>0</v>
      </c>
      <c r="X21" s="132">
        <v>0</v>
      </c>
      <c r="Y21" s="132">
        <v>0</v>
      </c>
      <c r="Z21" s="652">
        <v>0</v>
      </c>
      <c r="AA21" s="323">
        <v>0</v>
      </c>
      <c r="AB21" s="322">
        <v>0</v>
      </c>
      <c r="AC21" s="322">
        <v>5.0063699999999996E-3</v>
      </c>
      <c r="AD21" s="12">
        <v>0</v>
      </c>
      <c r="AE21" s="323">
        <v>0</v>
      </c>
      <c r="AF21" s="322">
        <v>0</v>
      </c>
      <c r="AG21" s="322">
        <v>0</v>
      </c>
      <c r="AH21" s="12">
        <v>0</v>
      </c>
      <c r="AI21" s="323">
        <v>0</v>
      </c>
      <c r="AJ21" s="322">
        <v>0</v>
      </c>
      <c r="AK21" s="322">
        <v>0</v>
      </c>
      <c r="AL21" s="12">
        <v>0</v>
      </c>
      <c r="AM21" s="258">
        <v>0.40500000000000003</v>
      </c>
      <c r="AN21" s="322">
        <v>0.7476719300000001</v>
      </c>
      <c r="AO21" s="322">
        <v>6.7116620000000002E-2</v>
      </c>
      <c r="AP21" s="85">
        <f>AO21/AN21</f>
        <v>8.9767473282031593E-2</v>
      </c>
      <c r="AQ21" s="323">
        <v>0</v>
      </c>
      <c r="AR21" s="322">
        <v>0</v>
      </c>
      <c r="AS21" s="322">
        <v>0</v>
      </c>
      <c r="AT21" s="12">
        <v>0</v>
      </c>
      <c r="AU21" s="323">
        <v>0</v>
      </c>
      <c r="AV21" s="322">
        <v>0</v>
      </c>
      <c r="AW21" s="322">
        <v>0</v>
      </c>
      <c r="AX21" s="12">
        <v>0</v>
      </c>
      <c r="AY21" s="323">
        <v>0</v>
      </c>
      <c r="AZ21" s="322">
        <v>0</v>
      </c>
      <c r="BA21" s="322">
        <v>0</v>
      </c>
      <c r="BB21" s="12">
        <v>0</v>
      </c>
      <c r="BC21" s="323">
        <v>0</v>
      </c>
      <c r="BD21" s="322">
        <v>0</v>
      </c>
      <c r="BE21" s="322">
        <v>0</v>
      </c>
      <c r="BF21" s="12">
        <v>0</v>
      </c>
      <c r="BG21" s="323">
        <v>0</v>
      </c>
      <c r="BH21" s="322">
        <v>0</v>
      </c>
      <c r="BI21" s="322">
        <v>0</v>
      </c>
      <c r="BJ21" s="6">
        <v>0</v>
      </c>
      <c r="BK21" s="323">
        <v>0</v>
      </c>
      <c r="BL21" s="322">
        <v>0</v>
      </c>
      <c r="BM21" s="322">
        <v>0</v>
      </c>
      <c r="BN21" s="12">
        <v>0</v>
      </c>
      <c r="BO21" s="258">
        <v>325.65868000000006</v>
      </c>
      <c r="BP21" s="322">
        <v>345.64385430000004</v>
      </c>
      <c r="BQ21" s="322">
        <v>334.04774425999994</v>
      </c>
      <c r="BR21" s="85">
        <f t="shared" si="17"/>
        <v>0.96645069803574368</v>
      </c>
      <c r="BS21" s="323">
        <v>0</v>
      </c>
      <c r="BT21" s="322">
        <v>0</v>
      </c>
      <c r="BU21" s="322">
        <v>0</v>
      </c>
      <c r="BV21" s="12">
        <v>0</v>
      </c>
      <c r="BW21" s="323">
        <v>0</v>
      </c>
      <c r="BX21" s="322">
        <v>0</v>
      </c>
      <c r="BY21" s="322">
        <v>0</v>
      </c>
      <c r="BZ21" s="12">
        <v>0</v>
      </c>
      <c r="CA21" s="323">
        <v>0</v>
      </c>
      <c r="CB21" s="322">
        <v>0</v>
      </c>
      <c r="CC21" s="322">
        <v>0</v>
      </c>
      <c r="CD21" s="12">
        <v>0</v>
      </c>
      <c r="CE21" s="323">
        <v>33.212699999999998</v>
      </c>
      <c r="CF21" s="322">
        <v>43.45596106</v>
      </c>
      <c r="CG21" s="322">
        <v>21.65144415</v>
      </c>
      <c r="CH21" s="85">
        <f t="shared" si="18"/>
        <v>0.49823875992768113</v>
      </c>
      <c r="CI21" s="323">
        <v>0</v>
      </c>
      <c r="CJ21" s="322">
        <v>0</v>
      </c>
      <c r="CK21" s="322">
        <v>0</v>
      </c>
      <c r="CL21" s="12">
        <v>0</v>
      </c>
    </row>
    <row r="22" spans="2:90" x14ac:dyDescent="0.35">
      <c r="B22" s="8" t="s">
        <v>59</v>
      </c>
      <c r="C22" s="258">
        <v>3.2765399999999998</v>
      </c>
      <c r="D22" s="322">
        <v>2.8939400100000001</v>
      </c>
      <c r="E22" s="322">
        <v>2.5153881199999999</v>
      </c>
      <c r="F22" s="85">
        <f t="shared" si="7"/>
        <v>0.86919152135430744</v>
      </c>
      <c r="G22" s="258">
        <v>0</v>
      </c>
      <c r="H22" s="322">
        <v>0</v>
      </c>
      <c r="I22" s="322">
        <v>0</v>
      </c>
      <c r="J22" s="12">
        <v>0</v>
      </c>
      <c r="K22" s="323">
        <v>0</v>
      </c>
      <c r="L22" s="322">
        <v>0</v>
      </c>
      <c r="M22" s="322">
        <v>0</v>
      </c>
      <c r="N22" s="12">
        <v>0</v>
      </c>
      <c r="O22" s="322">
        <v>0.31</v>
      </c>
      <c r="P22" s="322">
        <v>0.36</v>
      </c>
      <c r="Q22" s="322">
        <v>0.22161232</v>
      </c>
      <c r="R22" s="85">
        <f t="shared" si="8"/>
        <v>0.61558977777777779</v>
      </c>
      <c r="S22" s="323">
        <v>0</v>
      </c>
      <c r="T22" s="322">
        <v>0</v>
      </c>
      <c r="U22" s="322">
        <v>0</v>
      </c>
      <c r="V22" s="12">
        <v>0</v>
      </c>
      <c r="W22" s="323">
        <v>0</v>
      </c>
      <c r="X22" s="322">
        <v>0</v>
      </c>
      <c r="Y22" s="322">
        <v>0</v>
      </c>
      <c r="Z22" s="12">
        <v>0</v>
      </c>
      <c r="AA22" s="258">
        <v>0</v>
      </c>
      <c r="AB22" s="322">
        <v>0</v>
      </c>
      <c r="AC22" s="322">
        <v>0</v>
      </c>
      <c r="AD22" s="12">
        <v>0</v>
      </c>
      <c r="AE22" s="323">
        <v>0</v>
      </c>
      <c r="AF22" s="322">
        <v>0</v>
      </c>
      <c r="AG22" s="322">
        <v>0</v>
      </c>
      <c r="AH22" s="12">
        <v>0</v>
      </c>
      <c r="AI22" s="323">
        <v>0</v>
      </c>
      <c r="AJ22" s="322">
        <v>0</v>
      </c>
      <c r="AK22" s="322">
        <v>0</v>
      </c>
      <c r="AL22" s="12">
        <v>0</v>
      </c>
      <c r="AM22" s="258">
        <v>0</v>
      </c>
      <c r="AN22" s="322">
        <v>0</v>
      </c>
      <c r="AO22" s="322">
        <v>0</v>
      </c>
      <c r="AP22" s="12">
        <v>0</v>
      </c>
      <c r="AQ22" s="323">
        <v>0</v>
      </c>
      <c r="AR22" s="322">
        <v>0</v>
      </c>
      <c r="AS22" s="322">
        <v>0</v>
      </c>
      <c r="AT22" s="12">
        <v>0</v>
      </c>
      <c r="AU22" s="323">
        <v>0</v>
      </c>
      <c r="AV22" s="322">
        <v>0</v>
      </c>
      <c r="AW22" s="322">
        <v>0</v>
      </c>
      <c r="AX22" s="12">
        <v>0</v>
      </c>
      <c r="AY22" s="323">
        <v>0</v>
      </c>
      <c r="AZ22" s="322">
        <v>0</v>
      </c>
      <c r="BA22" s="322">
        <v>0</v>
      </c>
      <c r="BB22" s="12">
        <v>0</v>
      </c>
      <c r="BC22" s="323">
        <v>0</v>
      </c>
      <c r="BD22" s="322">
        <v>0</v>
      </c>
      <c r="BE22" s="322">
        <v>0</v>
      </c>
      <c r="BF22" s="12">
        <v>0</v>
      </c>
      <c r="BG22" s="323">
        <v>0</v>
      </c>
      <c r="BH22" s="322">
        <v>0</v>
      </c>
      <c r="BI22" s="322">
        <v>0</v>
      </c>
      <c r="BJ22" s="6">
        <v>0</v>
      </c>
      <c r="BK22" s="323">
        <v>0</v>
      </c>
      <c r="BL22" s="322">
        <v>0</v>
      </c>
      <c r="BM22" s="322">
        <v>0</v>
      </c>
      <c r="BN22" s="12">
        <v>0</v>
      </c>
      <c r="BO22" s="258">
        <v>2.9665400000000002</v>
      </c>
      <c r="BP22" s="322">
        <v>2.4439400100000004</v>
      </c>
      <c r="BQ22" s="132">
        <v>2.2799102900000001</v>
      </c>
      <c r="BR22" s="85">
        <f t="shared" si="17"/>
        <v>0.93288308251068719</v>
      </c>
      <c r="BS22" s="323">
        <v>0</v>
      </c>
      <c r="BT22" s="322">
        <v>0</v>
      </c>
      <c r="BU22" s="322">
        <v>0</v>
      </c>
      <c r="BV22" s="12">
        <v>0</v>
      </c>
      <c r="BW22" s="323">
        <v>0</v>
      </c>
      <c r="BX22" s="322">
        <v>0</v>
      </c>
      <c r="BY22" s="322">
        <v>0</v>
      </c>
      <c r="BZ22" s="12">
        <v>0</v>
      </c>
      <c r="CA22" s="323">
        <v>0</v>
      </c>
      <c r="CB22" s="322">
        <v>0</v>
      </c>
      <c r="CC22" s="322">
        <v>0</v>
      </c>
      <c r="CD22" s="12">
        <v>0</v>
      </c>
      <c r="CE22" s="323">
        <v>0</v>
      </c>
      <c r="CF22" s="322">
        <v>9.0000000000000011E-2</v>
      </c>
      <c r="CG22" s="322">
        <v>1.3865509999999999E-2</v>
      </c>
      <c r="CH22" s="85">
        <f t="shared" si="18"/>
        <v>0.15406122222222218</v>
      </c>
      <c r="CI22" s="323">
        <v>0</v>
      </c>
      <c r="CJ22" s="322">
        <v>0</v>
      </c>
      <c r="CK22" s="322">
        <v>0</v>
      </c>
      <c r="CL22" s="12">
        <v>0</v>
      </c>
    </row>
    <row r="23" spans="2:90" x14ac:dyDescent="0.35">
      <c r="B23" s="8" t="s">
        <v>60</v>
      </c>
      <c r="C23" s="258">
        <v>411.99450000000002</v>
      </c>
      <c r="D23" s="322">
        <v>364.56800175000001</v>
      </c>
      <c r="E23" s="322">
        <v>352.62016924</v>
      </c>
      <c r="F23" s="85">
        <f t="shared" si="7"/>
        <v>0.96722742409468743</v>
      </c>
      <c r="G23" s="258">
        <v>0</v>
      </c>
      <c r="H23" s="322">
        <v>0</v>
      </c>
      <c r="I23" s="322">
        <v>0</v>
      </c>
      <c r="J23" s="12">
        <v>0</v>
      </c>
      <c r="K23" s="323">
        <v>0.42410000000000003</v>
      </c>
      <c r="L23" s="322">
        <v>0.43119042000000002</v>
      </c>
      <c r="M23" s="322">
        <v>0.37877509000000004</v>
      </c>
      <c r="N23" s="85">
        <f>M23/L23</f>
        <v>0.87844041154717678</v>
      </c>
      <c r="O23" s="322">
        <v>1.6687799999999999</v>
      </c>
      <c r="P23" s="322">
        <v>1.6687799999999999</v>
      </c>
      <c r="Q23" s="322">
        <v>1.4498099499999999</v>
      </c>
      <c r="R23" s="85">
        <f t="shared" si="8"/>
        <v>0.86878435144237109</v>
      </c>
      <c r="S23" s="323">
        <v>0.18618999999999999</v>
      </c>
      <c r="T23" s="322">
        <v>0.18618999999999999</v>
      </c>
      <c r="U23" s="322">
        <v>0.11194487</v>
      </c>
      <c r="V23" s="85">
        <f t="shared" ref="V23:V24" si="19">U23/T23</f>
        <v>0.60123996992319673</v>
      </c>
      <c r="W23" s="651">
        <v>0</v>
      </c>
      <c r="X23" s="132">
        <v>0</v>
      </c>
      <c r="Y23" s="132">
        <v>0</v>
      </c>
      <c r="Z23" s="652">
        <v>0</v>
      </c>
      <c r="AA23" s="258">
        <v>0</v>
      </c>
      <c r="AB23" s="322">
        <v>0</v>
      </c>
      <c r="AC23" s="322">
        <v>0</v>
      </c>
      <c r="AD23" s="12">
        <v>0</v>
      </c>
      <c r="AE23" s="323">
        <v>0</v>
      </c>
      <c r="AF23" s="322">
        <v>0</v>
      </c>
      <c r="AG23" s="322">
        <v>0</v>
      </c>
      <c r="AH23" s="12">
        <v>0</v>
      </c>
      <c r="AI23" s="323">
        <v>0</v>
      </c>
      <c r="AJ23" s="322">
        <v>0</v>
      </c>
      <c r="AK23" s="322">
        <v>0</v>
      </c>
      <c r="AL23" s="12">
        <v>0</v>
      </c>
      <c r="AM23" s="258">
        <v>54.274999999999999</v>
      </c>
      <c r="AN23" s="322">
        <v>0.6</v>
      </c>
      <c r="AO23" s="322">
        <v>0.6</v>
      </c>
      <c r="AP23" s="85">
        <f>AO23/AN23</f>
        <v>1</v>
      </c>
      <c r="AQ23" s="323">
        <v>0</v>
      </c>
      <c r="AR23" s="322">
        <v>0</v>
      </c>
      <c r="AS23" s="322">
        <v>0</v>
      </c>
      <c r="AT23" s="12">
        <v>0</v>
      </c>
      <c r="AU23" s="323">
        <v>0</v>
      </c>
      <c r="AV23" s="322">
        <v>0</v>
      </c>
      <c r="AW23" s="322">
        <v>0</v>
      </c>
      <c r="AX23" s="12">
        <v>0</v>
      </c>
      <c r="AY23" s="323">
        <v>0</v>
      </c>
      <c r="AZ23" s="322">
        <v>0</v>
      </c>
      <c r="BA23" s="322">
        <v>0</v>
      </c>
      <c r="BB23" s="12">
        <v>0</v>
      </c>
      <c r="BC23" s="323">
        <v>0</v>
      </c>
      <c r="BD23" s="322">
        <v>0</v>
      </c>
      <c r="BE23" s="322">
        <v>0</v>
      </c>
      <c r="BF23" s="12">
        <v>0</v>
      </c>
      <c r="BG23" s="323">
        <v>0</v>
      </c>
      <c r="BH23" s="322">
        <v>0</v>
      </c>
      <c r="BI23" s="322">
        <v>0</v>
      </c>
      <c r="BJ23" s="6">
        <v>0</v>
      </c>
      <c r="BK23" s="323">
        <v>0</v>
      </c>
      <c r="BL23" s="322">
        <v>0</v>
      </c>
      <c r="BM23" s="322">
        <v>0</v>
      </c>
      <c r="BN23" s="12">
        <v>0</v>
      </c>
      <c r="BO23" s="258">
        <v>348.08759000000003</v>
      </c>
      <c r="BP23" s="322">
        <v>349.70650132999998</v>
      </c>
      <c r="BQ23" s="322">
        <v>339.10429933</v>
      </c>
      <c r="BR23" s="85">
        <f t="shared" si="17"/>
        <v>0.96968257107123312</v>
      </c>
      <c r="BS23" s="323">
        <v>0</v>
      </c>
      <c r="BT23" s="322">
        <v>0</v>
      </c>
      <c r="BU23" s="322">
        <v>0</v>
      </c>
      <c r="BV23" s="12">
        <v>0</v>
      </c>
      <c r="BW23" s="323">
        <v>0</v>
      </c>
      <c r="BX23" s="322">
        <v>0</v>
      </c>
      <c r="BY23" s="322">
        <v>0</v>
      </c>
      <c r="BZ23" s="12">
        <v>0</v>
      </c>
      <c r="CA23" s="323">
        <v>0</v>
      </c>
      <c r="CB23" s="322">
        <v>0</v>
      </c>
      <c r="CC23" s="322">
        <v>3.0954889999999999E-2</v>
      </c>
      <c r="CD23" s="12">
        <v>0</v>
      </c>
      <c r="CE23" s="323">
        <v>7.3528400000000005</v>
      </c>
      <c r="CF23" s="322">
        <v>11.975339999999999</v>
      </c>
      <c r="CG23" s="322">
        <v>10.975339999999999</v>
      </c>
      <c r="CH23" s="85">
        <f t="shared" si="18"/>
        <v>0.91649506402323444</v>
      </c>
      <c r="CI23" s="323">
        <v>0</v>
      </c>
      <c r="CJ23" s="322">
        <v>0</v>
      </c>
      <c r="CK23" s="322">
        <v>0</v>
      </c>
      <c r="CL23" s="12">
        <v>0</v>
      </c>
    </row>
    <row r="24" spans="2:90" x14ac:dyDescent="0.35">
      <c r="B24" s="8" t="s">
        <v>61</v>
      </c>
      <c r="C24" s="258">
        <v>1109.91976</v>
      </c>
      <c r="D24" s="322">
        <v>1562.2812901899999</v>
      </c>
      <c r="E24" s="322">
        <v>728.23776851000002</v>
      </c>
      <c r="F24" s="85">
        <f t="shared" si="7"/>
        <v>0.46613741909527312</v>
      </c>
      <c r="G24" s="258">
        <v>1.3596600000000001</v>
      </c>
      <c r="H24" s="322">
        <v>1.3596600000000001</v>
      </c>
      <c r="I24" s="322">
        <v>0.87198432999999997</v>
      </c>
      <c r="J24" s="85">
        <f>I24/H24</f>
        <v>0.64132527984937404</v>
      </c>
      <c r="K24" s="323">
        <v>2.9176299999999999</v>
      </c>
      <c r="L24" s="322">
        <v>2.7821119200000002</v>
      </c>
      <c r="M24" s="322">
        <v>2.45966007</v>
      </c>
      <c r="N24" s="85">
        <f>M24/L24</f>
        <v>0.88409817459823825</v>
      </c>
      <c r="O24" s="322">
        <v>89.392139999999998</v>
      </c>
      <c r="P24" s="322">
        <v>165.40672778000001</v>
      </c>
      <c r="Q24" s="322">
        <v>88.590561159999993</v>
      </c>
      <c r="R24" s="85">
        <f t="shared" si="8"/>
        <v>0.53559224796363958</v>
      </c>
      <c r="S24" s="323">
        <v>13.803759999999999</v>
      </c>
      <c r="T24" s="322">
        <v>25.017608620000001</v>
      </c>
      <c r="U24" s="322">
        <v>14.492783200000002</v>
      </c>
      <c r="V24" s="85">
        <f t="shared" si="19"/>
        <v>0.57930329873391395</v>
      </c>
      <c r="W24" s="651">
        <v>0</v>
      </c>
      <c r="X24" s="132">
        <v>0</v>
      </c>
      <c r="Y24" s="132">
        <v>0</v>
      </c>
      <c r="Z24" s="652">
        <v>0</v>
      </c>
      <c r="AA24" s="258">
        <v>34.849179999999997</v>
      </c>
      <c r="AB24" s="322">
        <v>35.607013689999995</v>
      </c>
      <c r="AC24" s="322">
        <v>29.551377639999998</v>
      </c>
      <c r="AD24" s="85">
        <f>AC24/AB24</f>
        <v>0.8299313696250612</v>
      </c>
      <c r="AE24" s="323">
        <v>0</v>
      </c>
      <c r="AF24" s="322">
        <v>0</v>
      </c>
      <c r="AG24" s="322">
        <v>0</v>
      </c>
      <c r="AH24" s="12">
        <v>0</v>
      </c>
      <c r="AI24" s="323">
        <v>0</v>
      </c>
      <c r="AJ24" s="322">
        <v>0</v>
      </c>
      <c r="AK24" s="322">
        <v>0</v>
      </c>
      <c r="AL24" s="12">
        <v>0</v>
      </c>
      <c r="AM24" s="258">
        <v>2</v>
      </c>
      <c r="AN24" s="322">
        <v>1.04283043</v>
      </c>
      <c r="AO24" s="322">
        <v>0.64024333</v>
      </c>
      <c r="AP24" s="85">
        <f>AO24/AN24</f>
        <v>0.61394768658601573</v>
      </c>
      <c r="AQ24" s="323">
        <v>0</v>
      </c>
      <c r="AR24" s="322">
        <v>0</v>
      </c>
      <c r="AS24" s="322">
        <v>0</v>
      </c>
      <c r="AT24" s="12">
        <v>0</v>
      </c>
      <c r="AU24" s="323">
        <v>0</v>
      </c>
      <c r="AV24" s="322">
        <v>0</v>
      </c>
      <c r="AW24" s="322">
        <v>0</v>
      </c>
      <c r="AX24" s="12">
        <v>0</v>
      </c>
      <c r="AY24" s="323">
        <v>0</v>
      </c>
      <c r="AZ24" s="322">
        <v>0</v>
      </c>
      <c r="BA24" s="322">
        <v>0</v>
      </c>
      <c r="BB24" s="12">
        <v>0</v>
      </c>
      <c r="BC24" s="323">
        <v>0</v>
      </c>
      <c r="BD24" s="322">
        <v>0</v>
      </c>
      <c r="BE24" s="322">
        <v>0</v>
      </c>
      <c r="BF24" s="12">
        <v>0</v>
      </c>
      <c r="BG24" s="323">
        <v>0</v>
      </c>
      <c r="BH24" s="322">
        <v>0</v>
      </c>
      <c r="BI24" s="322">
        <v>0</v>
      </c>
      <c r="BJ24" s="6">
        <v>0</v>
      </c>
      <c r="BK24" s="323">
        <v>0</v>
      </c>
      <c r="BL24" s="322">
        <v>0</v>
      </c>
      <c r="BM24" s="322">
        <v>0</v>
      </c>
      <c r="BN24" s="12">
        <v>0</v>
      </c>
      <c r="BO24" s="258">
        <v>555.83969000000002</v>
      </c>
      <c r="BP24" s="322">
        <v>879.37111611</v>
      </c>
      <c r="BQ24" s="322">
        <v>453.91356927999993</v>
      </c>
      <c r="BR24" s="85">
        <f t="shared" si="17"/>
        <v>0.51617975728829846</v>
      </c>
      <c r="BS24" s="323">
        <v>0</v>
      </c>
      <c r="BT24" s="322">
        <v>0</v>
      </c>
      <c r="BU24" s="322">
        <v>0</v>
      </c>
      <c r="BV24" s="12">
        <v>0</v>
      </c>
      <c r="BW24" s="323">
        <v>0</v>
      </c>
      <c r="BX24" s="322">
        <v>0</v>
      </c>
      <c r="BY24" s="322">
        <v>0</v>
      </c>
      <c r="BZ24" s="12">
        <v>0</v>
      </c>
      <c r="CA24" s="323">
        <v>7</v>
      </c>
      <c r="CB24" s="322">
        <v>8.9947315799999998</v>
      </c>
      <c r="CC24" s="322">
        <v>1.1968389499999998</v>
      </c>
      <c r="CD24" s="85">
        <f t="shared" ref="CD24:CD25" si="20">CC24/CB24</f>
        <v>0.13305999621614054</v>
      </c>
      <c r="CE24" s="323">
        <v>402.7577</v>
      </c>
      <c r="CF24" s="322">
        <v>442.69949006000002</v>
      </c>
      <c r="CG24" s="322">
        <v>136.52075055</v>
      </c>
      <c r="CH24" s="85">
        <f t="shared" si="18"/>
        <v>0.30838244365607254</v>
      </c>
      <c r="CI24" s="323">
        <v>0</v>
      </c>
      <c r="CJ24" s="322">
        <v>0</v>
      </c>
      <c r="CK24" s="322">
        <v>0</v>
      </c>
      <c r="CL24" s="12">
        <v>0</v>
      </c>
    </row>
    <row r="25" spans="2:90" x14ac:dyDescent="0.35">
      <c r="B25" s="8" t="s">
        <v>62</v>
      </c>
      <c r="C25" s="258">
        <v>7719.44715</v>
      </c>
      <c r="D25" s="322">
        <v>7185.9283715299998</v>
      </c>
      <c r="E25" s="322">
        <v>5224.6379417899998</v>
      </c>
      <c r="F25" s="85">
        <f t="shared" si="7"/>
        <v>0.72706512946741075</v>
      </c>
      <c r="G25" s="258">
        <v>0</v>
      </c>
      <c r="H25" s="322">
        <v>0</v>
      </c>
      <c r="I25" s="322">
        <v>0</v>
      </c>
      <c r="J25" s="12">
        <v>0</v>
      </c>
      <c r="K25" s="323">
        <v>0</v>
      </c>
      <c r="L25" s="322">
        <v>0</v>
      </c>
      <c r="M25" s="322">
        <v>0</v>
      </c>
      <c r="N25" s="12">
        <v>0</v>
      </c>
      <c r="O25" s="258">
        <v>0</v>
      </c>
      <c r="P25" s="322">
        <v>0</v>
      </c>
      <c r="Q25" s="322">
        <v>0</v>
      </c>
      <c r="R25" s="12">
        <v>0</v>
      </c>
      <c r="S25" s="323">
        <v>0</v>
      </c>
      <c r="T25" s="322">
        <v>0</v>
      </c>
      <c r="U25" s="322">
        <v>0</v>
      </c>
      <c r="V25" s="12">
        <v>0</v>
      </c>
      <c r="W25" s="323">
        <v>0</v>
      </c>
      <c r="X25" s="322">
        <v>0</v>
      </c>
      <c r="Y25" s="322">
        <v>0</v>
      </c>
      <c r="Z25" s="12">
        <v>0</v>
      </c>
      <c r="AA25" s="258">
        <v>0</v>
      </c>
      <c r="AB25" s="322">
        <v>0</v>
      </c>
      <c r="AC25" s="322">
        <v>0</v>
      </c>
      <c r="AD25" s="12">
        <v>0</v>
      </c>
      <c r="AE25" s="323">
        <v>0</v>
      </c>
      <c r="AF25" s="322">
        <v>0</v>
      </c>
      <c r="AG25" s="322">
        <v>0</v>
      </c>
      <c r="AH25" s="12">
        <v>0</v>
      </c>
      <c r="AI25" s="323">
        <v>0</v>
      </c>
      <c r="AJ25" s="322">
        <v>0</v>
      </c>
      <c r="AK25" s="322">
        <v>0</v>
      </c>
      <c r="AL25" s="12">
        <v>0</v>
      </c>
      <c r="AM25" s="258">
        <v>1504.83</v>
      </c>
      <c r="AN25" s="322">
        <v>3318.4000106599997</v>
      </c>
      <c r="AO25" s="322">
        <v>1934.5185225600001</v>
      </c>
      <c r="AP25" s="85">
        <f>AO25/AN25</f>
        <v>0.58296724817549705</v>
      </c>
      <c r="AQ25" s="323">
        <v>0</v>
      </c>
      <c r="AR25" s="322">
        <v>20</v>
      </c>
      <c r="AS25" s="322">
        <v>0</v>
      </c>
      <c r="AT25" s="85">
        <f>AS25/AR25</f>
        <v>0</v>
      </c>
      <c r="AU25" s="323">
        <v>0</v>
      </c>
      <c r="AV25" s="322">
        <v>0</v>
      </c>
      <c r="AW25" s="322">
        <v>0</v>
      </c>
      <c r="AX25" s="12">
        <v>0</v>
      </c>
      <c r="AY25" s="323">
        <v>0</v>
      </c>
      <c r="AZ25" s="322">
        <v>0</v>
      </c>
      <c r="BA25" s="322">
        <v>0</v>
      </c>
      <c r="BB25" s="12">
        <v>0</v>
      </c>
      <c r="BC25" s="323">
        <v>0</v>
      </c>
      <c r="BD25" s="322">
        <v>0</v>
      </c>
      <c r="BE25" s="322">
        <v>0</v>
      </c>
      <c r="BF25" s="12">
        <v>0</v>
      </c>
      <c r="BG25" s="323">
        <v>0</v>
      </c>
      <c r="BH25" s="322">
        <v>0</v>
      </c>
      <c r="BI25" s="322">
        <v>0</v>
      </c>
      <c r="BJ25" s="6">
        <v>0</v>
      </c>
      <c r="BK25" s="323">
        <v>0</v>
      </c>
      <c r="BL25" s="322">
        <v>0</v>
      </c>
      <c r="BM25" s="322">
        <v>0</v>
      </c>
      <c r="BN25" s="12">
        <v>0</v>
      </c>
      <c r="BO25" s="258">
        <v>3028.5171500000001</v>
      </c>
      <c r="BP25" s="322">
        <v>2180.7053493399999</v>
      </c>
      <c r="BQ25" s="322">
        <v>2040.0186088500002</v>
      </c>
      <c r="BR25" s="85">
        <f t="shared" si="17"/>
        <v>0.93548567185723686</v>
      </c>
      <c r="BS25" s="323">
        <v>0</v>
      </c>
      <c r="BT25" s="322">
        <v>0</v>
      </c>
      <c r="BU25" s="322">
        <v>0</v>
      </c>
      <c r="BV25" s="12">
        <v>0</v>
      </c>
      <c r="BW25" s="323">
        <v>0</v>
      </c>
      <c r="BX25" s="322">
        <v>0</v>
      </c>
      <c r="BY25" s="322">
        <v>0</v>
      </c>
      <c r="BZ25" s="12">
        <v>0</v>
      </c>
      <c r="CA25" s="323">
        <v>90</v>
      </c>
      <c r="CB25" s="322">
        <v>165.13719683000002</v>
      </c>
      <c r="CC25" s="322">
        <v>97.041430000000005</v>
      </c>
      <c r="CD25" s="85">
        <f t="shared" si="20"/>
        <v>0.5876412574684734</v>
      </c>
      <c r="CE25" s="323">
        <v>3096.1</v>
      </c>
      <c r="CF25" s="322">
        <v>1501.6858147</v>
      </c>
      <c r="CG25" s="322">
        <v>1153.05938038</v>
      </c>
      <c r="CH25" s="85">
        <f t="shared" si="18"/>
        <v>0.76784329258004813</v>
      </c>
      <c r="CI25" s="323">
        <v>0</v>
      </c>
      <c r="CJ25" s="322">
        <v>0</v>
      </c>
      <c r="CK25" s="322">
        <v>0</v>
      </c>
      <c r="CL25" s="12">
        <v>0</v>
      </c>
    </row>
    <row r="26" spans="2:90" x14ac:dyDescent="0.35">
      <c r="B26" s="187" t="s">
        <v>63</v>
      </c>
      <c r="C26" s="327">
        <f>SUM(C20:C25)</f>
        <v>10479.19884001</v>
      </c>
      <c r="D26" s="327">
        <f>SUM(D20:D25)</f>
        <v>10382.90356832</v>
      </c>
      <c r="E26" s="327">
        <f>SUM(E20:E25)</f>
        <v>7483.7832365199993</v>
      </c>
      <c r="F26" s="178">
        <f t="shared" si="7"/>
        <v>0.72077942237220538</v>
      </c>
      <c r="G26" s="327">
        <f>SUM(G20:G25)</f>
        <v>1.7596600000000002</v>
      </c>
      <c r="H26" s="327">
        <f>SUM(H20:H25)</f>
        <v>1.7596600000000002</v>
      </c>
      <c r="I26" s="327">
        <f>SUM(I20:I25)</f>
        <v>1.1398914499999999</v>
      </c>
      <c r="J26" s="178">
        <f>I26/H26</f>
        <v>0.64779073798347397</v>
      </c>
      <c r="K26" s="176">
        <f>SUM(K20:K25)</f>
        <v>18.738329999999998</v>
      </c>
      <c r="L26" s="189">
        <f>SUM(L20:L25)</f>
        <v>22.832981740000001</v>
      </c>
      <c r="M26" s="331">
        <f>SUM(M20:M25)</f>
        <v>20.611523179999999</v>
      </c>
      <c r="N26" s="178">
        <f>M26/L26</f>
        <v>0.90270834596655702</v>
      </c>
      <c r="O26" s="327">
        <f>SUM(O20:O25)</f>
        <v>231.85147999999998</v>
      </c>
      <c r="P26" s="327">
        <f>SUM(P20:P25)</f>
        <v>315.75381385000003</v>
      </c>
      <c r="Q26" s="327">
        <f>SUM(Q20:Q25)</f>
        <v>212.90528090999999</v>
      </c>
      <c r="R26" s="178">
        <f>Q26/P26</f>
        <v>0.6742761973768</v>
      </c>
      <c r="S26" s="328">
        <f>SUM(S20:S25)</f>
        <v>21.328039999999998</v>
      </c>
      <c r="T26" s="327">
        <f>SUM(T20:T25)</f>
        <v>32.803305999999999</v>
      </c>
      <c r="U26" s="327">
        <f>SUM(U20:U25)</f>
        <v>21.186731660000003</v>
      </c>
      <c r="V26" s="178">
        <f>U26/T26</f>
        <v>0.64587184169790701</v>
      </c>
      <c r="W26" s="176">
        <f t="shared" ref="W26:AC26" si="21">SUM(W20:W25)</f>
        <v>0</v>
      </c>
      <c r="X26" s="331">
        <f t="shared" si="21"/>
        <v>0</v>
      </c>
      <c r="Y26" s="331">
        <f t="shared" si="21"/>
        <v>0</v>
      </c>
      <c r="Z26" s="349">
        <f t="shared" si="21"/>
        <v>0</v>
      </c>
      <c r="AA26" s="177">
        <f t="shared" si="21"/>
        <v>34.849179999999997</v>
      </c>
      <c r="AB26" s="331">
        <f t="shared" si="21"/>
        <v>35.607013689999995</v>
      </c>
      <c r="AC26" s="331">
        <f t="shared" si="21"/>
        <v>29.556384009999999</v>
      </c>
      <c r="AD26" s="180">
        <f>AC26/AB26</f>
        <v>0.83007197029558033</v>
      </c>
      <c r="AE26" s="176">
        <f>SUM(AE20:AE25)</f>
        <v>0</v>
      </c>
      <c r="AF26" s="331">
        <f>SUM(AF20:AF25)</f>
        <v>0</v>
      </c>
      <c r="AG26" s="331">
        <f>SUM(AG20:AG25)</f>
        <v>0</v>
      </c>
      <c r="AH26" s="332">
        <v>0</v>
      </c>
      <c r="AI26" s="348">
        <v>0</v>
      </c>
      <c r="AJ26" s="331">
        <f>SUM(AJ20:AJ25)</f>
        <v>0</v>
      </c>
      <c r="AK26" s="331">
        <f>SUM(AK20:AK25)</f>
        <v>0</v>
      </c>
      <c r="AL26" s="332">
        <v>0</v>
      </c>
      <c r="AM26" s="330">
        <f>SUM(AM20:AM25)</f>
        <v>1561.51</v>
      </c>
      <c r="AN26" s="189">
        <f>SUM(AN20:AN25)</f>
        <v>3320.7905130199997</v>
      </c>
      <c r="AO26" s="331">
        <f>SUM(AO20:AO25)</f>
        <v>1935.8258825100002</v>
      </c>
      <c r="AP26" s="178">
        <f>AO26/AN26</f>
        <v>0.58294128308308057</v>
      </c>
      <c r="AQ26" s="333">
        <f>SUM(AQ20:AQ25)</f>
        <v>0</v>
      </c>
      <c r="AR26" s="189">
        <f>SUM(AR20:AR25)</f>
        <v>20</v>
      </c>
      <c r="AS26" s="331">
        <f>SUM(AS20:AS25)</f>
        <v>0</v>
      </c>
      <c r="AT26" s="349">
        <f>SUM(AT20:AT25)</f>
        <v>0</v>
      </c>
      <c r="AU26" s="176">
        <f>SUM(AU24:AU25)</f>
        <v>0</v>
      </c>
      <c r="AV26" s="189">
        <f>SUM(AV24:AV25)</f>
        <v>0</v>
      </c>
      <c r="AW26" s="331">
        <f>SUM(AW24:AW25)</f>
        <v>0</v>
      </c>
      <c r="AX26" s="177">
        <v>0</v>
      </c>
      <c r="AY26" s="176">
        <f>SUM(AY24:AY25)</f>
        <v>0</v>
      </c>
      <c r="AZ26" s="189">
        <f>SUM(AZ24:AZ25)</f>
        <v>0</v>
      </c>
      <c r="BA26" s="331">
        <f>SUM(BA24:BA25)</f>
        <v>0</v>
      </c>
      <c r="BB26" s="332">
        <v>0</v>
      </c>
      <c r="BC26" s="176">
        <f>SUM(BC24:BC25)</f>
        <v>0</v>
      </c>
      <c r="BD26" s="189">
        <f>SUM(BD24:BD25)</f>
        <v>0</v>
      </c>
      <c r="BE26" s="331">
        <f>SUM(BE24:BE25)</f>
        <v>0</v>
      </c>
      <c r="BF26" s="332">
        <v>0</v>
      </c>
      <c r="BG26" s="176">
        <f>SUM(BG24:BG25)</f>
        <v>0</v>
      </c>
      <c r="BH26" s="189">
        <f>SUM(BH24:BH25)</f>
        <v>0</v>
      </c>
      <c r="BI26" s="331">
        <f>SUM(BI24:BI25)</f>
        <v>0</v>
      </c>
      <c r="BJ26" s="177">
        <v>0</v>
      </c>
      <c r="BK26" s="328">
        <f>SUM(BK20:BK25)</f>
        <v>0</v>
      </c>
      <c r="BL26" s="327">
        <f>SUM(BL20:BL25)</f>
        <v>0</v>
      </c>
      <c r="BM26" s="327">
        <f>SUM(BM20:BM25)</f>
        <v>0</v>
      </c>
      <c r="BN26" s="177">
        <v>0</v>
      </c>
      <c r="BO26" s="333">
        <f>SUM(BO20:BO25)</f>
        <v>4935.55908</v>
      </c>
      <c r="BP26" s="331">
        <f>SUM(BP20:BP25)</f>
        <v>4421.2186952800002</v>
      </c>
      <c r="BQ26" s="331">
        <f>SUM(BQ20:BQ25)</f>
        <v>3806.1577610499999</v>
      </c>
      <c r="BR26" s="350">
        <f t="shared" si="17"/>
        <v>0.86088429986812764</v>
      </c>
      <c r="BS26" s="333">
        <f t="shared" ref="BS26:BU26" si="22">SUM(BS20:BS25)</f>
        <v>0</v>
      </c>
      <c r="BT26" s="189">
        <f t="shared" si="22"/>
        <v>0</v>
      </c>
      <c r="BU26" s="331">
        <f t="shared" si="22"/>
        <v>0</v>
      </c>
      <c r="BV26" s="177">
        <v>0</v>
      </c>
      <c r="BW26" s="333">
        <f t="shared" ref="BW26:CG26" si="23">SUM(BW20:BW25)</f>
        <v>0</v>
      </c>
      <c r="BX26" s="189">
        <f t="shared" si="23"/>
        <v>0</v>
      </c>
      <c r="BY26" s="331">
        <f t="shared" si="23"/>
        <v>0</v>
      </c>
      <c r="BZ26" s="349">
        <f t="shared" si="23"/>
        <v>0</v>
      </c>
      <c r="CA26" s="333">
        <f t="shared" si="23"/>
        <v>97</v>
      </c>
      <c r="CB26" s="189">
        <f t="shared" si="23"/>
        <v>174.13192841000003</v>
      </c>
      <c r="CC26" s="331">
        <f t="shared" si="23"/>
        <v>98.269223840000009</v>
      </c>
      <c r="CD26" s="349">
        <f t="shared" si="23"/>
        <v>0.72070125368461391</v>
      </c>
      <c r="CE26" s="333">
        <f t="shared" si="23"/>
        <v>3576.6030700000001</v>
      </c>
      <c r="CF26" s="189">
        <f t="shared" si="23"/>
        <v>2038.00565633</v>
      </c>
      <c r="CG26" s="331">
        <f t="shared" si="23"/>
        <v>1358.1305579099999</v>
      </c>
      <c r="CH26" s="350">
        <f t="shared" ref="CH26" si="24">CG26/CF26</f>
        <v>0.66640176080555846</v>
      </c>
      <c r="CI26" s="333">
        <f t="shared" ref="CI26:CL26" si="25">SUM(CI20:CI25)</f>
        <v>0</v>
      </c>
      <c r="CJ26" s="189">
        <f t="shared" si="25"/>
        <v>0</v>
      </c>
      <c r="CK26" s="331">
        <f t="shared" si="25"/>
        <v>0</v>
      </c>
      <c r="CL26" s="349">
        <f t="shared" si="25"/>
        <v>0</v>
      </c>
    </row>
    <row r="27" spans="2:90" x14ac:dyDescent="0.35">
      <c r="B27" s="8" t="s">
        <v>64</v>
      </c>
      <c r="C27" s="258">
        <v>7317.7523800099998</v>
      </c>
      <c r="D27" s="322">
        <v>9547.23913541</v>
      </c>
      <c r="E27" s="322">
        <v>6121.8221429100004</v>
      </c>
      <c r="F27" s="85">
        <f t="shared" si="7"/>
        <v>0.64121386885603582</v>
      </c>
      <c r="G27" s="258">
        <v>0</v>
      </c>
      <c r="H27" s="322">
        <v>0</v>
      </c>
      <c r="I27" s="322">
        <v>0</v>
      </c>
      <c r="J27" s="12">
        <v>0</v>
      </c>
      <c r="K27" s="323">
        <v>2.205E-2</v>
      </c>
      <c r="L27" s="322">
        <v>2.205E-2</v>
      </c>
      <c r="M27" s="322">
        <v>6.0099999999999997E-3</v>
      </c>
      <c r="N27" s="85">
        <f>M27/L27</f>
        <v>0.27256235827664399</v>
      </c>
      <c r="O27" s="322">
        <v>0.25</v>
      </c>
      <c r="P27" s="322">
        <v>0.25000000999999999</v>
      </c>
      <c r="Q27" s="322">
        <v>9.7658700000000001E-2</v>
      </c>
      <c r="R27" s="85">
        <f>Q27/P27</f>
        <v>0.39063478437460863</v>
      </c>
      <c r="S27" s="323">
        <v>3.5740000000000001E-2</v>
      </c>
      <c r="T27" s="322">
        <v>3.5740000000000001E-2</v>
      </c>
      <c r="U27" s="322">
        <v>2.7124800000000002E-3</v>
      </c>
      <c r="V27" s="85">
        <f>U27/T27</f>
        <v>7.5894795747062122E-2</v>
      </c>
      <c r="W27" s="323">
        <v>0</v>
      </c>
      <c r="X27" s="322">
        <v>0</v>
      </c>
      <c r="Y27" s="322">
        <v>0</v>
      </c>
      <c r="Z27" s="12">
        <v>0</v>
      </c>
      <c r="AA27" s="258">
        <v>0</v>
      </c>
      <c r="AB27" s="322">
        <v>0</v>
      </c>
      <c r="AC27" s="322">
        <v>0</v>
      </c>
      <c r="AD27" s="12">
        <v>0</v>
      </c>
      <c r="AE27" s="323">
        <v>0</v>
      </c>
      <c r="AF27" s="322">
        <v>0</v>
      </c>
      <c r="AG27" s="322">
        <v>0</v>
      </c>
      <c r="AH27" s="12">
        <v>0</v>
      </c>
      <c r="AI27" s="323">
        <v>0</v>
      </c>
      <c r="AJ27" s="322">
        <v>0</v>
      </c>
      <c r="AK27" s="322">
        <v>0</v>
      </c>
      <c r="AL27" s="12">
        <v>0</v>
      </c>
      <c r="AM27" s="258">
        <v>3313.1501399999997</v>
      </c>
      <c r="AN27" s="322">
        <v>4312.1297565100003</v>
      </c>
      <c r="AO27" s="322">
        <v>3214.20445311</v>
      </c>
      <c r="AP27" s="85">
        <f>AO27/AN27</f>
        <v>0.74538676584523733</v>
      </c>
      <c r="AQ27" s="323">
        <v>0</v>
      </c>
      <c r="AR27" s="322">
        <v>0</v>
      </c>
      <c r="AS27" s="322">
        <v>0</v>
      </c>
      <c r="AT27" s="12">
        <v>0</v>
      </c>
      <c r="AU27" s="323">
        <v>0</v>
      </c>
      <c r="AV27" s="322">
        <v>0</v>
      </c>
      <c r="AW27" s="322">
        <v>0</v>
      </c>
      <c r="AX27" s="12">
        <v>0</v>
      </c>
      <c r="AY27" s="323">
        <v>0</v>
      </c>
      <c r="AZ27" s="322">
        <v>0</v>
      </c>
      <c r="BA27" s="322">
        <v>0</v>
      </c>
      <c r="BB27" s="12">
        <v>0</v>
      </c>
      <c r="BC27" s="323">
        <v>0</v>
      </c>
      <c r="BD27" s="322">
        <v>0</v>
      </c>
      <c r="BE27" s="322">
        <v>0</v>
      </c>
      <c r="BF27" s="12">
        <v>0</v>
      </c>
      <c r="BG27" s="323">
        <v>0</v>
      </c>
      <c r="BH27" s="322">
        <v>0</v>
      </c>
      <c r="BI27" s="322">
        <v>0</v>
      </c>
      <c r="BJ27" s="6">
        <v>0</v>
      </c>
      <c r="BK27" s="323">
        <v>0</v>
      </c>
      <c r="BL27" s="322">
        <v>0</v>
      </c>
      <c r="BM27" s="322">
        <v>0</v>
      </c>
      <c r="BN27" s="12">
        <v>0</v>
      </c>
      <c r="BO27" s="258">
        <v>3026.4568300000001</v>
      </c>
      <c r="BP27" s="322">
        <v>2426.9121340300003</v>
      </c>
      <c r="BQ27" s="322">
        <v>544.59083997000016</v>
      </c>
      <c r="BR27" s="85">
        <f t="shared" si="17"/>
        <v>0.22439660354150595</v>
      </c>
      <c r="BS27" s="323">
        <v>0</v>
      </c>
      <c r="BT27" s="322">
        <v>0</v>
      </c>
      <c r="BU27" s="322">
        <v>0</v>
      </c>
      <c r="BV27" s="12">
        <v>0</v>
      </c>
      <c r="BW27" s="323">
        <v>0</v>
      </c>
      <c r="BX27" s="322">
        <v>0</v>
      </c>
      <c r="BY27" s="322">
        <v>0</v>
      </c>
      <c r="BZ27" s="12">
        <v>0</v>
      </c>
      <c r="CA27" s="323">
        <v>0</v>
      </c>
      <c r="CB27" s="322">
        <v>0</v>
      </c>
      <c r="CC27" s="322">
        <v>0</v>
      </c>
      <c r="CD27" s="12">
        <v>0</v>
      </c>
      <c r="CE27" s="323">
        <v>977.83762000000002</v>
      </c>
      <c r="CF27" s="322">
        <v>2807.8894548600001</v>
      </c>
      <c r="CG27" s="322">
        <v>2362.9204686499997</v>
      </c>
      <c r="CH27" s="85">
        <f>CG27/CF27</f>
        <v>0.84152902264730134</v>
      </c>
      <c r="CI27" s="323">
        <v>0</v>
      </c>
      <c r="CJ27" s="322">
        <v>0</v>
      </c>
      <c r="CK27" s="322">
        <v>0</v>
      </c>
      <c r="CL27" s="12">
        <v>0</v>
      </c>
    </row>
    <row r="28" spans="2:90" x14ac:dyDescent="0.35">
      <c r="B28" s="8" t="s">
        <v>65</v>
      </c>
      <c r="C28" s="258">
        <v>0</v>
      </c>
      <c r="D28" s="322">
        <v>0</v>
      </c>
      <c r="E28" s="322">
        <v>0</v>
      </c>
      <c r="F28" s="12">
        <v>0</v>
      </c>
      <c r="G28" s="258">
        <v>0</v>
      </c>
      <c r="H28" s="322">
        <v>0</v>
      </c>
      <c r="I28" s="322">
        <v>0</v>
      </c>
      <c r="J28" s="12">
        <v>0</v>
      </c>
      <c r="K28" s="323">
        <v>0</v>
      </c>
      <c r="L28" s="322">
        <v>0</v>
      </c>
      <c r="M28" s="322">
        <v>0</v>
      </c>
      <c r="N28" s="12">
        <v>0</v>
      </c>
      <c r="O28" s="258">
        <v>0</v>
      </c>
      <c r="P28" s="322">
        <v>0</v>
      </c>
      <c r="Q28" s="322">
        <v>0</v>
      </c>
      <c r="R28" s="12">
        <v>0</v>
      </c>
      <c r="S28" s="323">
        <v>0</v>
      </c>
      <c r="T28" s="322">
        <v>0</v>
      </c>
      <c r="U28" s="322">
        <v>0</v>
      </c>
      <c r="V28" s="12">
        <v>0</v>
      </c>
      <c r="W28" s="323">
        <v>0</v>
      </c>
      <c r="X28" s="322">
        <v>0</v>
      </c>
      <c r="Y28" s="322">
        <v>0</v>
      </c>
      <c r="Z28" s="12">
        <v>0</v>
      </c>
      <c r="AA28" s="258">
        <v>0</v>
      </c>
      <c r="AB28" s="322">
        <v>0</v>
      </c>
      <c r="AC28" s="322">
        <v>0</v>
      </c>
      <c r="AD28" s="12">
        <v>0</v>
      </c>
      <c r="AE28" s="323">
        <v>0</v>
      </c>
      <c r="AF28" s="322">
        <v>0</v>
      </c>
      <c r="AG28" s="322">
        <v>0</v>
      </c>
      <c r="AH28" s="12">
        <v>0</v>
      </c>
      <c r="AI28" s="323">
        <v>0</v>
      </c>
      <c r="AJ28" s="322">
        <v>0</v>
      </c>
      <c r="AK28" s="322">
        <v>0</v>
      </c>
      <c r="AL28" s="12">
        <v>0</v>
      </c>
      <c r="AM28" s="258">
        <v>0</v>
      </c>
      <c r="AN28" s="322">
        <v>0</v>
      </c>
      <c r="AO28" s="322">
        <v>0</v>
      </c>
      <c r="AP28" s="12">
        <v>0</v>
      </c>
      <c r="AQ28" s="323">
        <v>0</v>
      </c>
      <c r="AR28" s="322">
        <v>0</v>
      </c>
      <c r="AS28" s="322">
        <v>0</v>
      </c>
      <c r="AT28" s="12">
        <v>0</v>
      </c>
      <c r="AU28" s="323">
        <v>0</v>
      </c>
      <c r="AV28" s="322">
        <v>0</v>
      </c>
      <c r="AW28" s="322">
        <v>0</v>
      </c>
      <c r="AX28" s="12">
        <v>0</v>
      </c>
      <c r="AY28" s="323">
        <v>0</v>
      </c>
      <c r="AZ28" s="322">
        <v>0</v>
      </c>
      <c r="BA28" s="322">
        <v>0</v>
      </c>
      <c r="BB28" s="12">
        <v>0</v>
      </c>
      <c r="BC28" s="323">
        <v>0</v>
      </c>
      <c r="BD28" s="322">
        <v>0</v>
      </c>
      <c r="BE28" s="322">
        <v>0</v>
      </c>
      <c r="BF28" s="12">
        <v>0</v>
      </c>
      <c r="BG28" s="323">
        <v>0</v>
      </c>
      <c r="BH28" s="322">
        <v>0</v>
      </c>
      <c r="BI28" s="322">
        <v>0</v>
      </c>
      <c r="BJ28" s="6">
        <v>0</v>
      </c>
      <c r="BK28" s="323">
        <v>0</v>
      </c>
      <c r="BL28" s="322">
        <v>0</v>
      </c>
      <c r="BM28" s="322">
        <v>0</v>
      </c>
      <c r="BN28" s="12">
        <v>0</v>
      </c>
      <c r="BO28" s="258">
        <v>0</v>
      </c>
      <c r="BP28" s="322">
        <v>0</v>
      </c>
      <c r="BQ28" s="322">
        <v>0</v>
      </c>
      <c r="BR28" s="12">
        <v>0</v>
      </c>
      <c r="BS28" s="323">
        <v>0</v>
      </c>
      <c r="BT28" s="322">
        <v>0</v>
      </c>
      <c r="BU28" s="322">
        <v>0</v>
      </c>
      <c r="BV28" s="12">
        <v>0</v>
      </c>
      <c r="BW28" s="323">
        <v>0</v>
      </c>
      <c r="BX28" s="322">
        <v>0</v>
      </c>
      <c r="BY28" s="322">
        <v>0</v>
      </c>
      <c r="BZ28" s="12">
        <v>0</v>
      </c>
      <c r="CA28" s="323">
        <v>0</v>
      </c>
      <c r="CB28" s="322">
        <v>0</v>
      </c>
      <c r="CC28" s="322">
        <v>0</v>
      </c>
      <c r="CD28" s="12">
        <v>0</v>
      </c>
      <c r="CE28" s="323">
        <v>0</v>
      </c>
      <c r="CF28" s="322">
        <v>0</v>
      </c>
      <c r="CG28" s="322">
        <v>0</v>
      </c>
      <c r="CH28" s="12">
        <v>0</v>
      </c>
      <c r="CI28" s="323">
        <v>0</v>
      </c>
      <c r="CJ28" s="322">
        <v>0</v>
      </c>
      <c r="CK28" s="322">
        <v>0</v>
      </c>
      <c r="CL28" s="12">
        <v>0</v>
      </c>
    </row>
    <row r="29" spans="2:90" x14ac:dyDescent="0.35">
      <c r="B29" s="329" t="s">
        <v>66</v>
      </c>
      <c r="C29" s="330">
        <f>SUM(C27:C28)</f>
        <v>7317.7523800099998</v>
      </c>
      <c r="D29" s="331">
        <f>SUM(D27:D28)</f>
        <v>9547.23913541</v>
      </c>
      <c r="E29" s="331">
        <f>SUM(E27:E28)</f>
        <v>6121.8221429100004</v>
      </c>
      <c r="F29" s="178">
        <f t="shared" ref="F29:F30" si="26">E29/D29</f>
        <v>0.64121386885603582</v>
      </c>
      <c r="G29" s="330">
        <v>0</v>
      </c>
      <c r="H29" s="331">
        <v>0</v>
      </c>
      <c r="I29" s="331">
        <v>0</v>
      </c>
      <c r="J29" s="332">
        <v>0</v>
      </c>
      <c r="K29" s="176">
        <f>SUM(K27:K28)</f>
        <v>2.205E-2</v>
      </c>
      <c r="L29" s="339">
        <f>SUM(L27:L28)</f>
        <v>2.205E-2</v>
      </c>
      <c r="M29" s="335">
        <f>SUM(M27:M28)</f>
        <v>6.0099999999999997E-3</v>
      </c>
      <c r="N29" s="351">
        <f>M29/L29</f>
        <v>0.27256235827664399</v>
      </c>
      <c r="O29" s="334">
        <f>SUM(O27:O28)</f>
        <v>0.25</v>
      </c>
      <c r="P29" s="335">
        <f>SUM(P27:P28)</f>
        <v>0.25000000999999999</v>
      </c>
      <c r="Q29" s="335">
        <f>SUM(Q27:Q28)</f>
        <v>9.7658700000000001E-2</v>
      </c>
      <c r="R29" s="178">
        <f>Q29/P29</f>
        <v>0.39063478437460863</v>
      </c>
      <c r="S29" s="333">
        <f>SUM(S27:S28)</f>
        <v>3.5740000000000001E-2</v>
      </c>
      <c r="T29" s="330">
        <f>SUM(T27:T28)</f>
        <v>3.5740000000000001E-2</v>
      </c>
      <c r="U29" s="330">
        <f>SUM(U27:U28)</f>
        <v>2.7124800000000002E-3</v>
      </c>
      <c r="V29" s="178">
        <f>U29/T29</f>
        <v>7.5894795747062122E-2</v>
      </c>
      <c r="W29" s="333">
        <v>0</v>
      </c>
      <c r="X29" s="331">
        <v>0</v>
      </c>
      <c r="Y29" s="331">
        <v>0</v>
      </c>
      <c r="Z29" s="332">
        <v>0</v>
      </c>
      <c r="AA29" s="330">
        <v>0</v>
      </c>
      <c r="AB29" s="331">
        <v>0</v>
      </c>
      <c r="AC29" s="331">
        <v>0</v>
      </c>
      <c r="AD29" s="332">
        <v>0</v>
      </c>
      <c r="AE29" s="333">
        <v>0</v>
      </c>
      <c r="AF29" s="331">
        <v>0</v>
      </c>
      <c r="AG29" s="331">
        <v>0</v>
      </c>
      <c r="AH29" s="332">
        <v>0</v>
      </c>
      <c r="AI29" s="333">
        <v>0</v>
      </c>
      <c r="AJ29" s="331">
        <v>0</v>
      </c>
      <c r="AK29" s="331">
        <v>0</v>
      </c>
      <c r="AL29" s="332">
        <v>0</v>
      </c>
      <c r="AM29" s="177">
        <f>SUM(AM27:AM28)</f>
        <v>3313.1501399999997</v>
      </c>
      <c r="AN29" s="339">
        <f>SUM(AN27:AN28)</f>
        <v>4312.1297565100003</v>
      </c>
      <c r="AO29" s="335">
        <f>SUM(AO27:AO28)</f>
        <v>3214.20445311</v>
      </c>
      <c r="AP29" s="178">
        <f>AO29/AN29</f>
        <v>0.74538676584523733</v>
      </c>
      <c r="AQ29" s="176">
        <f>SUM(AQ27:AQ28)</f>
        <v>0</v>
      </c>
      <c r="AR29" s="339">
        <f>SUM(AR27:AR28)</f>
        <v>0</v>
      </c>
      <c r="AS29" s="335">
        <f>SUM(AS27:AS28)</f>
        <v>0</v>
      </c>
      <c r="AT29" s="349">
        <f>SUM(AT23:AT28)</f>
        <v>0</v>
      </c>
      <c r="AU29" s="176">
        <f>SUM(AU27:AU28)</f>
        <v>0</v>
      </c>
      <c r="AV29" s="339">
        <f>SUM(AV27:AV28)</f>
        <v>0</v>
      </c>
      <c r="AW29" s="335">
        <f>SUM(AW27:AW28)</f>
        <v>0</v>
      </c>
      <c r="AX29" s="342">
        <v>0</v>
      </c>
      <c r="AY29" s="176">
        <f>SUM(AY27:AY28)</f>
        <v>0</v>
      </c>
      <c r="AZ29" s="339">
        <f>SUM(AZ27:AZ28)</f>
        <v>0</v>
      </c>
      <c r="BA29" s="335">
        <f>SUM(BA27:BA28)</f>
        <v>0</v>
      </c>
      <c r="BB29" s="342">
        <v>0</v>
      </c>
      <c r="BC29" s="176">
        <f>SUM(BC27:BC28)</f>
        <v>0</v>
      </c>
      <c r="BD29" s="339">
        <f>SUM(BD27:BD28)</f>
        <v>0</v>
      </c>
      <c r="BE29" s="335">
        <f>SUM(BE27:BE28)</f>
        <v>0</v>
      </c>
      <c r="BF29" s="342">
        <v>0</v>
      </c>
      <c r="BG29" s="176">
        <f>SUM(BG27:BG28)</f>
        <v>0</v>
      </c>
      <c r="BH29" s="339">
        <f>SUM(BH27:BH28)</f>
        <v>0</v>
      </c>
      <c r="BI29" s="335">
        <f>SUM(BI27:BI28)</f>
        <v>0</v>
      </c>
      <c r="BJ29" s="339">
        <v>0</v>
      </c>
      <c r="BK29" s="341">
        <f t="shared" ref="BK29:BQ29" si="27">SUM(BK27:BK28)</f>
        <v>0</v>
      </c>
      <c r="BL29" s="335">
        <f t="shared" si="27"/>
        <v>0</v>
      </c>
      <c r="BM29" s="335">
        <f t="shared" si="27"/>
        <v>0</v>
      </c>
      <c r="BN29" s="336">
        <v>0</v>
      </c>
      <c r="BO29" s="177">
        <f t="shared" si="27"/>
        <v>3026.4568300000001</v>
      </c>
      <c r="BP29" s="339">
        <f t="shared" si="27"/>
        <v>2426.9121340300003</v>
      </c>
      <c r="BQ29" s="335">
        <f t="shared" si="27"/>
        <v>544.59083997000016</v>
      </c>
      <c r="BR29" s="336">
        <v>0</v>
      </c>
      <c r="BS29" s="176">
        <f>SUM(BS27:BS28)</f>
        <v>0</v>
      </c>
      <c r="BT29" s="339">
        <f>SUM(BT27:BT28)</f>
        <v>0</v>
      </c>
      <c r="BU29" s="335">
        <f>SUM(BU27:BU28)</f>
        <v>0</v>
      </c>
      <c r="BV29" s="342">
        <v>0</v>
      </c>
      <c r="BW29" s="176">
        <f>SUM(BW27:BW28)</f>
        <v>0</v>
      </c>
      <c r="BX29" s="339">
        <f>SUM(BX27:BX28)</f>
        <v>0</v>
      </c>
      <c r="BY29" s="335">
        <f>SUM(BY27:BY28)</f>
        <v>0</v>
      </c>
      <c r="BZ29" s="342">
        <v>0</v>
      </c>
      <c r="CA29" s="176">
        <f>SUM(CA27:CA28)</f>
        <v>0</v>
      </c>
      <c r="CB29" s="339">
        <f>SUM(CB27:CB28)</f>
        <v>0</v>
      </c>
      <c r="CC29" s="335">
        <f>SUM(CC27:CC28)</f>
        <v>0</v>
      </c>
      <c r="CD29" s="342">
        <v>0</v>
      </c>
      <c r="CE29" s="176">
        <f>SUM(CE27:CE28)</f>
        <v>977.83762000000002</v>
      </c>
      <c r="CF29" s="339">
        <f>SUM(CF27:CF28)</f>
        <v>2807.8894548600001</v>
      </c>
      <c r="CG29" s="335">
        <f>SUM(CG27:CG28)</f>
        <v>2362.9204686499997</v>
      </c>
      <c r="CH29" s="342">
        <v>0</v>
      </c>
      <c r="CI29" s="176">
        <f>SUM(CI27:CI28)</f>
        <v>0</v>
      </c>
      <c r="CJ29" s="339">
        <f>SUM(CJ27:CJ28)</f>
        <v>0</v>
      </c>
      <c r="CK29" s="335">
        <f>SUM(CK27:CK28)</f>
        <v>0</v>
      </c>
      <c r="CL29" s="342">
        <v>0</v>
      </c>
    </row>
    <row r="30" spans="2:90" x14ac:dyDescent="0.35">
      <c r="B30" s="343" t="s">
        <v>178</v>
      </c>
      <c r="C30" s="207">
        <f>C37+C40</f>
        <v>1682.87824826</v>
      </c>
      <c r="D30" s="207">
        <f>D37+D40</f>
        <v>887.02119709999999</v>
      </c>
      <c r="E30" s="207">
        <f>E37+E40</f>
        <v>765.88649564999992</v>
      </c>
      <c r="F30" s="319">
        <f t="shared" si="26"/>
        <v>0.86343652006735105</v>
      </c>
      <c r="G30" s="207">
        <f>G37+G40</f>
        <v>6.8953000000000007</v>
      </c>
      <c r="H30" s="207">
        <f>H37+H40</f>
        <v>7.4953000000000003</v>
      </c>
      <c r="I30" s="207">
        <f>I37+I40</f>
        <v>15.242708070000001</v>
      </c>
      <c r="J30" s="319">
        <f t="shared" ref="J30" si="28">I30/H30</f>
        <v>2.0336354875722118</v>
      </c>
      <c r="K30" s="209">
        <f t="shared" ref="K30:Q30" si="29">K37+K40</f>
        <v>0</v>
      </c>
      <c r="L30" s="207">
        <f t="shared" si="29"/>
        <v>0</v>
      </c>
      <c r="M30" s="207">
        <f t="shared" si="29"/>
        <v>0</v>
      </c>
      <c r="N30" s="346">
        <f t="shared" si="29"/>
        <v>0</v>
      </c>
      <c r="O30" s="207">
        <f t="shared" si="29"/>
        <v>292.35544274</v>
      </c>
      <c r="P30" s="207">
        <f t="shared" si="29"/>
        <v>292.23944274000002</v>
      </c>
      <c r="Q30" s="207">
        <f t="shared" si="29"/>
        <v>292.23944274000002</v>
      </c>
      <c r="R30" s="319">
        <f>Q30/P30</f>
        <v>1</v>
      </c>
      <c r="S30" s="209">
        <f t="shared" ref="S30:Y30" si="30">S37+S40</f>
        <v>0</v>
      </c>
      <c r="T30" s="207">
        <f t="shared" si="30"/>
        <v>0</v>
      </c>
      <c r="U30" s="207">
        <f t="shared" si="30"/>
        <v>0</v>
      </c>
      <c r="V30" s="346">
        <f t="shared" si="30"/>
        <v>0</v>
      </c>
      <c r="W30" s="209">
        <f t="shared" si="30"/>
        <v>5.0000000000000001E-3</v>
      </c>
      <c r="X30" s="207">
        <f t="shared" si="30"/>
        <v>5.0000000000000001E-3</v>
      </c>
      <c r="Y30" s="207">
        <f t="shared" si="30"/>
        <v>3.7499999999999999E-3</v>
      </c>
      <c r="Z30" s="319">
        <f>Y30/X30</f>
        <v>0.75</v>
      </c>
      <c r="AA30" s="344">
        <f>AA37+AA40</f>
        <v>2.0789200000000001</v>
      </c>
      <c r="AB30" s="207">
        <f>AB37+AB40</f>
        <v>2.6171800900000002</v>
      </c>
      <c r="AC30" s="207">
        <f>AC37+AC40</f>
        <v>2.0905082699999999</v>
      </c>
      <c r="AD30" s="319">
        <f>AC30/AB30</f>
        <v>0.79876363036217346</v>
      </c>
      <c r="AE30" s="209">
        <f>AE37+AE40</f>
        <v>30.97974</v>
      </c>
      <c r="AF30" s="207">
        <f>AF37+AF40</f>
        <v>57.761670689999995</v>
      </c>
      <c r="AG30" s="207">
        <f>AG37+AG40</f>
        <v>41.188147760000007</v>
      </c>
      <c r="AH30" s="319">
        <f>AG30/AF30</f>
        <v>0.71307057548684638</v>
      </c>
      <c r="AI30" s="209">
        <f>AI37+AI40</f>
        <v>0.64724000000000004</v>
      </c>
      <c r="AJ30" s="207">
        <f>AJ37+AJ40</f>
        <v>1.9350229199999998</v>
      </c>
      <c r="AK30" s="207">
        <f>AK37+AK40</f>
        <v>0.17296300000000001</v>
      </c>
      <c r="AL30" s="319">
        <f>AK30/AJ30</f>
        <v>8.9385504539656838E-2</v>
      </c>
      <c r="AM30" s="344">
        <f>AM37+AM40</f>
        <v>1117.45326</v>
      </c>
      <c r="AN30" s="207">
        <f>AN37+AN40</f>
        <v>119.39752543</v>
      </c>
      <c r="AO30" s="207">
        <f>AO37+AO40</f>
        <v>34.118155709999996</v>
      </c>
      <c r="AP30" s="319">
        <f>AO30/AN30</f>
        <v>0.2857526199737086</v>
      </c>
      <c r="AQ30" s="209">
        <f>AQ37+AQ40</f>
        <v>32.686874000000003</v>
      </c>
      <c r="AR30" s="207">
        <f>AR37+AR40</f>
        <v>46.151443279999995</v>
      </c>
      <c r="AS30" s="207">
        <f>AS37+AS40</f>
        <v>24.71214762</v>
      </c>
      <c r="AT30" s="319">
        <f>AS30/AR30</f>
        <v>0.53545774224376552</v>
      </c>
      <c r="AU30" s="209">
        <f>AU37+AU40</f>
        <v>114.06238152</v>
      </c>
      <c r="AV30" s="207">
        <f>AV37+AV40</f>
        <v>207.08698904999997</v>
      </c>
      <c r="AW30" s="207">
        <f>AW37+AW40</f>
        <v>182.73756745999998</v>
      </c>
      <c r="AX30" s="320">
        <v>0.99767225668412618</v>
      </c>
      <c r="AY30" s="209">
        <f>AY37+AY40</f>
        <v>4.0270000000000001</v>
      </c>
      <c r="AZ30" s="207">
        <f>AZ37+AZ40</f>
        <v>12.01371509</v>
      </c>
      <c r="BA30" s="207">
        <f>BA37+BA40</f>
        <v>9.68871371</v>
      </c>
      <c r="BB30" s="320">
        <f>BA30/AZ30</f>
        <v>0.80647107388660411</v>
      </c>
      <c r="BC30" s="209">
        <f>BC37+BC40</f>
        <v>6.5000000000000002E-2</v>
      </c>
      <c r="BD30" s="207">
        <f>BD37+BD40</f>
        <v>2.5000000000000001E-2</v>
      </c>
      <c r="BE30" s="207">
        <f>BE37+BE40</f>
        <v>0</v>
      </c>
      <c r="BF30" s="320">
        <f>BE30/BD30</f>
        <v>0</v>
      </c>
      <c r="BG30" s="209">
        <f t="shared" ref="BG30:BI30" si="31">BG37+BG40</f>
        <v>1.05979</v>
      </c>
      <c r="BH30" s="207">
        <f t="shared" si="31"/>
        <v>1.5459972</v>
      </c>
      <c r="BI30" s="207">
        <f t="shared" si="31"/>
        <v>1.233222</v>
      </c>
      <c r="BJ30" s="362">
        <f>BI30/BH30</f>
        <v>0.79768708507363406</v>
      </c>
      <c r="BK30" s="224">
        <f>BK37+BK40</f>
        <v>2.0892599999999999</v>
      </c>
      <c r="BL30" s="225">
        <f>BL37+BL40</f>
        <v>2.2592599999999998</v>
      </c>
      <c r="BM30" s="225">
        <f>BM37+BM40</f>
        <v>0.38393664999999999</v>
      </c>
      <c r="BN30" s="320">
        <f>BM30/BL30</f>
        <v>0.16993911723307634</v>
      </c>
      <c r="BO30" s="344">
        <f t="shared" ref="BO30:BU30" si="32">BO37+BO40</f>
        <v>0.66504000000000008</v>
      </c>
      <c r="BP30" s="225">
        <f t="shared" si="32"/>
        <v>47.384833</v>
      </c>
      <c r="BQ30" s="225">
        <f t="shared" si="32"/>
        <v>45.016162999999999</v>
      </c>
      <c r="BR30" s="225">
        <f t="shared" si="32"/>
        <v>0.95001206398680349</v>
      </c>
      <c r="BS30" s="209">
        <f t="shared" si="32"/>
        <v>2.1</v>
      </c>
      <c r="BT30" s="207">
        <f t="shared" si="32"/>
        <v>1.9698176100000002</v>
      </c>
      <c r="BU30" s="207">
        <f t="shared" si="32"/>
        <v>1.1493677</v>
      </c>
      <c r="BV30" s="320">
        <f>BU30/BT30</f>
        <v>0.58348940235131708</v>
      </c>
      <c r="BW30" s="209">
        <f>BW37+BW40</f>
        <v>0.70799999999999996</v>
      </c>
      <c r="BX30" s="207">
        <f>BX37+BX40</f>
        <v>0.93300000000000005</v>
      </c>
      <c r="BY30" s="207">
        <f>BY37+BY40</f>
        <v>0.92500000000000004</v>
      </c>
      <c r="BZ30" s="320">
        <f>BY30/BX30</f>
        <v>0.99142550911039651</v>
      </c>
      <c r="CA30" s="209">
        <f>CA37+CA40</f>
        <v>2</v>
      </c>
      <c r="CB30" s="207">
        <f>CB37+CB40</f>
        <v>1.9302093899999999</v>
      </c>
      <c r="CC30" s="207">
        <f>CC37+CC40</f>
        <v>0.46519767000000001</v>
      </c>
      <c r="CD30" s="320">
        <f>CC30/CB30</f>
        <v>0.24100891458205995</v>
      </c>
      <c r="CE30" s="209">
        <f>CE37+CE40</f>
        <v>15</v>
      </c>
      <c r="CF30" s="207">
        <f>CF37+CF40</f>
        <v>26.2</v>
      </c>
      <c r="CG30" s="207">
        <f>CG37+CG40</f>
        <v>54.984701960000002</v>
      </c>
      <c r="CH30" s="320">
        <f>CG30/CF30</f>
        <v>2.0986527465648854</v>
      </c>
      <c r="CI30" s="209">
        <f>CI37+CI40</f>
        <v>60</v>
      </c>
      <c r="CJ30" s="207">
        <f>CJ37+CJ40</f>
        <v>60</v>
      </c>
      <c r="CK30" s="207">
        <f>CK37+CK40</f>
        <v>60</v>
      </c>
      <c r="CL30" s="320">
        <f>CK30/CJ30</f>
        <v>1</v>
      </c>
    </row>
    <row r="31" spans="2:90" x14ac:dyDescent="0.35">
      <c r="B31" s="8" t="s">
        <v>57</v>
      </c>
      <c r="C31" s="258">
        <v>0</v>
      </c>
      <c r="D31" s="322">
        <v>0</v>
      </c>
      <c r="E31" s="322">
        <v>0</v>
      </c>
      <c r="F31" s="12">
        <v>0</v>
      </c>
      <c r="G31" s="258">
        <v>0</v>
      </c>
      <c r="H31" s="322">
        <v>0</v>
      </c>
      <c r="I31" s="322">
        <v>0</v>
      </c>
      <c r="J31" s="12">
        <v>0</v>
      </c>
      <c r="K31" s="323">
        <v>0</v>
      </c>
      <c r="L31" s="322">
        <v>0</v>
      </c>
      <c r="M31" s="322">
        <v>0</v>
      </c>
      <c r="N31" s="12">
        <v>0</v>
      </c>
      <c r="O31" s="322">
        <v>0</v>
      </c>
      <c r="P31" s="322">
        <v>0</v>
      </c>
      <c r="Q31" s="322">
        <v>0</v>
      </c>
      <c r="R31" s="12">
        <v>0</v>
      </c>
      <c r="S31" s="323">
        <v>0</v>
      </c>
      <c r="T31" s="322">
        <v>0</v>
      </c>
      <c r="U31" s="322">
        <v>0</v>
      </c>
      <c r="V31" s="12">
        <v>0</v>
      </c>
      <c r="W31" s="323">
        <v>0</v>
      </c>
      <c r="X31" s="322">
        <v>0</v>
      </c>
      <c r="Y31" s="322">
        <v>0</v>
      </c>
      <c r="Z31" s="12">
        <v>0</v>
      </c>
      <c r="AA31" s="258">
        <v>0</v>
      </c>
      <c r="AB31" s="322">
        <v>0</v>
      </c>
      <c r="AC31" s="322">
        <v>0</v>
      </c>
      <c r="AD31" s="12">
        <v>0</v>
      </c>
      <c r="AE31" s="323">
        <v>0</v>
      </c>
      <c r="AF31" s="322">
        <v>0</v>
      </c>
      <c r="AG31" s="322">
        <v>0</v>
      </c>
      <c r="AH31" s="12">
        <v>0</v>
      </c>
      <c r="AI31" s="323">
        <v>0</v>
      </c>
      <c r="AJ31" s="322">
        <v>0</v>
      </c>
      <c r="AK31" s="322">
        <v>0</v>
      </c>
      <c r="AL31" s="12">
        <v>0</v>
      </c>
      <c r="AM31" s="258">
        <v>0</v>
      </c>
      <c r="AN31" s="322">
        <v>0</v>
      </c>
      <c r="AO31" s="322">
        <v>0</v>
      </c>
      <c r="AP31" s="12">
        <v>0</v>
      </c>
      <c r="AQ31" s="323">
        <v>0</v>
      </c>
      <c r="AR31" s="322">
        <v>0</v>
      </c>
      <c r="AS31" s="322">
        <v>0</v>
      </c>
      <c r="AT31" s="12">
        <v>0</v>
      </c>
      <c r="AU31" s="323">
        <v>0</v>
      </c>
      <c r="AV31" s="322">
        <v>0</v>
      </c>
      <c r="AW31" s="322">
        <v>0</v>
      </c>
      <c r="AX31" s="12">
        <v>0</v>
      </c>
      <c r="AY31" s="323">
        <v>0</v>
      </c>
      <c r="AZ31" s="322">
        <v>0</v>
      </c>
      <c r="BA31" s="322">
        <v>0</v>
      </c>
      <c r="BB31" s="12">
        <v>0</v>
      </c>
      <c r="BC31" s="323">
        <v>0</v>
      </c>
      <c r="BD31" s="322">
        <v>0</v>
      </c>
      <c r="BE31" s="322">
        <v>0</v>
      </c>
      <c r="BF31" s="12">
        <v>0</v>
      </c>
      <c r="BG31" s="323">
        <v>0</v>
      </c>
      <c r="BH31" s="322">
        <v>0</v>
      </c>
      <c r="BI31" s="322">
        <v>0</v>
      </c>
      <c r="BJ31" s="6">
        <v>0</v>
      </c>
      <c r="BK31" s="323">
        <v>0</v>
      </c>
      <c r="BL31" s="322">
        <v>0</v>
      </c>
      <c r="BM31" s="322">
        <v>0</v>
      </c>
      <c r="BN31" s="12">
        <v>0</v>
      </c>
      <c r="BO31" s="258">
        <v>0</v>
      </c>
      <c r="BP31" s="322">
        <v>0</v>
      </c>
      <c r="BQ31" s="322">
        <v>0</v>
      </c>
      <c r="BR31" s="12">
        <v>0</v>
      </c>
      <c r="BS31" s="323">
        <v>0</v>
      </c>
      <c r="BT31" s="322">
        <v>0</v>
      </c>
      <c r="BU31" s="322">
        <v>0</v>
      </c>
      <c r="BV31" s="12">
        <v>0</v>
      </c>
      <c r="BW31" s="323">
        <v>0</v>
      </c>
      <c r="BX31" s="322">
        <v>0</v>
      </c>
      <c r="BY31" s="322">
        <v>0</v>
      </c>
      <c r="BZ31" s="12">
        <v>0</v>
      </c>
      <c r="CA31" s="323">
        <v>0</v>
      </c>
      <c r="CB31" s="322">
        <v>0</v>
      </c>
      <c r="CC31" s="322">
        <v>0</v>
      </c>
      <c r="CD31" s="12">
        <v>0</v>
      </c>
      <c r="CE31" s="323">
        <v>0</v>
      </c>
      <c r="CF31" s="322">
        <v>0</v>
      </c>
      <c r="CG31" s="322">
        <v>0</v>
      </c>
      <c r="CH31" s="12">
        <v>0</v>
      </c>
      <c r="CI31" s="323">
        <v>0</v>
      </c>
      <c r="CJ31" s="322">
        <v>0</v>
      </c>
      <c r="CK31" s="322">
        <v>0</v>
      </c>
      <c r="CL31" s="12">
        <v>0</v>
      </c>
    </row>
    <row r="32" spans="2:90" x14ac:dyDescent="0.35">
      <c r="B32" s="8" t="s">
        <v>58</v>
      </c>
      <c r="C32" s="258">
        <v>0.105</v>
      </c>
      <c r="D32" s="322">
        <v>0.105</v>
      </c>
      <c r="E32" s="322">
        <v>0.105</v>
      </c>
      <c r="F32" s="12">
        <v>0</v>
      </c>
      <c r="G32" s="258">
        <v>0.105</v>
      </c>
      <c r="H32" s="322">
        <v>0.105</v>
      </c>
      <c r="I32" s="322">
        <v>0.105</v>
      </c>
      <c r="J32" s="85">
        <f>I32/H32</f>
        <v>1</v>
      </c>
      <c r="K32" s="323">
        <v>0</v>
      </c>
      <c r="L32" s="322">
        <v>0</v>
      </c>
      <c r="M32" s="322">
        <v>0</v>
      </c>
      <c r="N32" s="12">
        <v>0</v>
      </c>
      <c r="O32" s="322">
        <v>0</v>
      </c>
      <c r="P32" s="322">
        <v>0</v>
      </c>
      <c r="Q32" s="322">
        <v>0</v>
      </c>
      <c r="R32" s="12">
        <v>0</v>
      </c>
      <c r="S32" s="323">
        <v>0</v>
      </c>
      <c r="T32" s="322">
        <v>0</v>
      </c>
      <c r="U32" s="322">
        <v>0</v>
      </c>
      <c r="V32" s="12">
        <v>0</v>
      </c>
      <c r="W32" s="323">
        <v>0</v>
      </c>
      <c r="X32" s="322">
        <v>0</v>
      </c>
      <c r="Y32" s="322">
        <v>0</v>
      </c>
      <c r="Z32" s="12">
        <v>0</v>
      </c>
      <c r="AA32" s="258">
        <v>0</v>
      </c>
      <c r="AB32" s="322">
        <v>0</v>
      </c>
      <c r="AC32" s="322">
        <v>0</v>
      </c>
      <c r="AD32" s="12">
        <v>0</v>
      </c>
      <c r="AE32" s="323">
        <v>0</v>
      </c>
      <c r="AF32" s="322">
        <v>0</v>
      </c>
      <c r="AG32" s="322">
        <v>0</v>
      </c>
      <c r="AH32" s="12">
        <v>0</v>
      </c>
      <c r="AI32" s="323">
        <v>0</v>
      </c>
      <c r="AJ32" s="322">
        <v>0</v>
      </c>
      <c r="AK32" s="322">
        <v>0</v>
      </c>
      <c r="AL32" s="12">
        <v>0</v>
      </c>
      <c r="AM32" s="258">
        <v>0</v>
      </c>
      <c r="AN32" s="322">
        <v>0</v>
      </c>
      <c r="AO32" s="322">
        <v>0</v>
      </c>
      <c r="AP32" s="12">
        <v>0</v>
      </c>
      <c r="AQ32" s="323">
        <v>0</v>
      </c>
      <c r="AR32" s="322">
        <v>0</v>
      </c>
      <c r="AS32" s="322">
        <v>0</v>
      </c>
      <c r="AT32" s="12">
        <v>0</v>
      </c>
      <c r="AU32" s="323">
        <v>0</v>
      </c>
      <c r="AV32" s="322">
        <v>0</v>
      </c>
      <c r="AW32" s="322">
        <v>0</v>
      </c>
      <c r="AX32" s="12">
        <v>0</v>
      </c>
      <c r="AY32" s="323">
        <v>0</v>
      </c>
      <c r="AZ32" s="322">
        <v>0</v>
      </c>
      <c r="BA32" s="322">
        <v>0</v>
      </c>
      <c r="BB32" s="12">
        <v>0</v>
      </c>
      <c r="BC32" s="323">
        <v>0</v>
      </c>
      <c r="BD32" s="322">
        <v>0</v>
      </c>
      <c r="BE32" s="322">
        <v>0</v>
      </c>
      <c r="BF32" s="12">
        <v>0</v>
      </c>
      <c r="BG32" s="323">
        <v>0</v>
      </c>
      <c r="BH32" s="322">
        <v>0</v>
      </c>
      <c r="BI32" s="322">
        <v>0</v>
      </c>
      <c r="BJ32" s="6">
        <v>0</v>
      </c>
      <c r="BK32" s="323">
        <v>0</v>
      </c>
      <c r="BL32" s="322">
        <v>0</v>
      </c>
      <c r="BM32" s="322">
        <v>0</v>
      </c>
      <c r="BN32" s="12">
        <v>0</v>
      </c>
      <c r="BO32" s="258">
        <v>0</v>
      </c>
      <c r="BP32" s="322">
        <v>0</v>
      </c>
      <c r="BQ32" s="322">
        <v>0</v>
      </c>
      <c r="BR32" s="12">
        <v>0</v>
      </c>
      <c r="BS32" s="323">
        <v>0</v>
      </c>
      <c r="BT32" s="322">
        <v>0</v>
      </c>
      <c r="BU32" s="322">
        <v>0</v>
      </c>
      <c r="BV32" s="12">
        <v>0</v>
      </c>
      <c r="BW32" s="323">
        <v>0</v>
      </c>
      <c r="BX32" s="322">
        <v>0</v>
      </c>
      <c r="BY32" s="322">
        <v>0</v>
      </c>
      <c r="BZ32" s="12">
        <v>0</v>
      </c>
      <c r="CA32" s="323">
        <v>0</v>
      </c>
      <c r="CB32" s="322">
        <v>0</v>
      </c>
      <c r="CC32" s="322">
        <v>0</v>
      </c>
      <c r="CD32" s="12">
        <v>0</v>
      </c>
      <c r="CE32" s="323">
        <v>0</v>
      </c>
      <c r="CF32" s="322">
        <v>0</v>
      </c>
      <c r="CG32" s="322">
        <v>0</v>
      </c>
      <c r="CH32" s="12">
        <v>0</v>
      </c>
      <c r="CI32" s="323">
        <v>0</v>
      </c>
      <c r="CJ32" s="322">
        <v>0</v>
      </c>
      <c r="CK32" s="322">
        <v>0</v>
      </c>
      <c r="CL32" s="12">
        <v>0</v>
      </c>
    </row>
    <row r="33" spans="2:90" x14ac:dyDescent="0.35">
      <c r="B33" s="8" t="s">
        <v>59</v>
      </c>
      <c r="C33" s="258">
        <v>0</v>
      </c>
      <c r="D33" s="322">
        <v>0</v>
      </c>
      <c r="E33" s="322">
        <v>0</v>
      </c>
      <c r="F33" s="12">
        <v>0</v>
      </c>
      <c r="G33" s="258">
        <v>0</v>
      </c>
      <c r="H33" s="322">
        <v>0</v>
      </c>
      <c r="I33" s="322">
        <v>0</v>
      </c>
      <c r="J33" s="12">
        <v>0</v>
      </c>
      <c r="K33" s="323">
        <v>0</v>
      </c>
      <c r="L33" s="322">
        <v>0</v>
      </c>
      <c r="M33" s="322">
        <v>0</v>
      </c>
      <c r="N33" s="12">
        <v>0</v>
      </c>
      <c r="O33" s="322">
        <v>0</v>
      </c>
      <c r="P33" s="322">
        <v>0</v>
      </c>
      <c r="Q33" s="322">
        <v>0</v>
      </c>
      <c r="R33" s="12">
        <v>0</v>
      </c>
      <c r="S33" s="323">
        <v>0</v>
      </c>
      <c r="T33" s="322">
        <v>0</v>
      </c>
      <c r="U33" s="322">
        <v>0</v>
      </c>
      <c r="V33" s="12">
        <v>0</v>
      </c>
      <c r="W33" s="323">
        <v>0</v>
      </c>
      <c r="X33" s="322">
        <v>0</v>
      </c>
      <c r="Y33" s="322">
        <v>0</v>
      </c>
      <c r="Z33" s="12">
        <v>0</v>
      </c>
      <c r="AA33" s="258">
        <v>0</v>
      </c>
      <c r="AB33" s="322">
        <v>0</v>
      </c>
      <c r="AC33" s="322">
        <v>0</v>
      </c>
      <c r="AD33" s="12">
        <v>0</v>
      </c>
      <c r="AE33" s="323">
        <v>0</v>
      </c>
      <c r="AF33" s="322">
        <v>0</v>
      </c>
      <c r="AG33" s="322">
        <v>0</v>
      </c>
      <c r="AH33" s="12">
        <v>0</v>
      </c>
      <c r="AI33" s="323">
        <v>0</v>
      </c>
      <c r="AJ33" s="322">
        <v>0</v>
      </c>
      <c r="AK33" s="322">
        <v>0</v>
      </c>
      <c r="AL33" s="12">
        <v>0</v>
      </c>
      <c r="AM33" s="258">
        <v>0</v>
      </c>
      <c r="AN33" s="322">
        <v>0</v>
      </c>
      <c r="AO33" s="322">
        <v>0</v>
      </c>
      <c r="AP33" s="12">
        <v>0</v>
      </c>
      <c r="AQ33" s="323">
        <v>0</v>
      </c>
      <c r="AR33" s="322">
        <v>0</v>
      </c>
      <c r="AS33" s="322">
        <v>0</v>
      </c>
      <c r="AT33" s="12">
        <v>0</v>
      </c>
      <c r="AU33" s="323">
        <v>0</v>
      </c>
      <c r="AV33" s="322">
        <v>0</v>
      </c>
      <c r="AW33" s="322">
        <v>0</v>
      </c>
      <c r="AX33" s="12">
        <v>0</v>
      </c>
      <c r="AY33" s="323">
        <v>0</v>
      </c>
      <c r="AZ33" s="322">
        <v>0</v>
      </c>
      <c r="BA33" s="322">
        <v>0</v>
      </c>
      <c r="BB33" s="12">
        <v>0</v>
      </c>
      <c r="BC33" s="323">
        <v>0</v>
      </c>
      <c r="BD33" s="322">
        <v>0</v>
      </c>
      <c r="BE33" s="322">
        <v>0</v>
      </c>
      <c r="BF33" s="12">
        <v>0</v>
      </c>
      <c r="BG33" s="323">
        <v>0</v>
      </c>
      <c r="BH33" s="322">
        <v>0</v>
      </c>
      <c r="BI33" s="322">
        <v>0</v>
      </c>
      <c r="BJ33" s="6">
        <v>0</v>
      </c>
      <c r="BK33" s="323">
        <v>0</v>
      </c>
      <c r="BL33" s="322">
        <v>0</v>
      </c>
      <c r="BM33" s="322">
        <v>0</v>
      </c>
      <c r="BN33" s="12">
        <v>0</v>
      </c>
      <c r="BO33" s="258">
        <v>0</v>
      </c>
      <c r="BP33" s="322">
        <v>0</v>
      </c>
      <c r="BQ33" s="322">
        <v>0</v>
      </c>
      <c r="BR33" s="12">
        <v>0</v>
      </c>
      <c r="BS33" s="323">
        <v>0</v>
      </c>
      <c r="BT33" s="322">
        <v>0</v>
      </c>
      <c r="BU33" s="322">
        <v>0</v>
      </c>
      <c r="BV33" s="12">
        <v>0</v>
      </c>
      <c r="BW33" s="323">
        <v>0</v>
      </c>
      <c r="BX33" s="322">
        <v>0</v>
      </c>
      <c r="BY33" s="322">
        <v>0</v>
      </c>
      <c r="BZ33" s="12">
        <v>0</v>
      </c>
      <c r="CA33" s="323">
        <v>0</v>
      </c>
      <c r="CB33" s="322">
        <v>0</v>
      </c>
      <c r="CC33" s="322">
        <v>0</v>
      </c>
      <c r="CD33" s="12">
        <v>0</v>
      </c>
      <c r="CE33" s="323">
        <v>0</v>
      </c>
      <c r="CF33" s="322">
        <v>0</v>
      </c>
      <c r="CG33" s="322">
        <v>0</v>
      </c>
      <c r="CH33" s="12">
        <v>0</v>
      </c>
      <c r="CI33" s="323">
        <v>0</v>
      </c>
      <c r="CJ33" s="322">
        <v>0</v>
      </c>
      <c r="CK33" s="322">
        <v>0</v>
      </c>
      <c r="CL33" s="12">
        <v>0</v>
      </c>
    </row>
    <row r="34" spans="2:90" x14ac:dyDescent="0.35">
      <c r="B34" s="8" t="s">
        <v>60</v>
      </c>
      <c r="C34" s="258">
        <v>97.642555520000002</v>
      </c>
      <c r="D34" s="322">
        <v>174.54914876000001</v>
      </c>
      <c r="E34" s="322">
        <v>151.59206913</v>
      </c>
      <c r="F34" s="85">
        <f t="shared" ref="F34:F38" si="33">E34/D34</f>
        <v>0.86847784825599283</v>
      </c>
      <c r="G34" s="258">
        <v>6.7723000000000004</v>
      </c>
      <c r="H34" s="322">
        <v>7.3723000000000001</v>
      </c>
      <c r="I34" s="322">
        <v>15.13770807</v>
      </c>
      <c r="J34" s="85">
        <f>I34/H34</f>
        <v>2.0533223105408083</v>
      </c>
      <c r="K34" s="323">
        <v>0</v>
      </c>
      <c r="L34" s="322">
        <v>0</v>
      </c>
      <c r="M34" s="322">
        <v>0</v>
      </c>
      <c r="N34" s="12">
        <v>0</v>
      </c>
      <c r="O34" s="322">
        <v>0.18099999999999999</v>
      </c>
      <c r="P34" s="322">
        <v>6.5000000000000002E-2</v>
      </c>
      <c r="Q34" s="322">
        <v>6.5000000000000002E-2</v>
      </c>
      <c r="R34" s="85">
        <f>Q34/P34</f>
        <v>1</v>
      </c>
      <c r="S34" s="323">
        <v>0</v>
      </c>
      <c r="T34" s="322">
        <v>0</v>
      </c>
      <c r="U34" s="322">
        <v>0</v>
      </c>
      <c r="V34" s="12">
        <v>0</v>
      </c>
      <c r="W34" s="651">
        <v>5.0000000000000001E-3</v>
      </c>
      <c r="X34" s="132">
        <v>5.0000000000000001E-3</v>
      </c>
      <c r="Y34" s="132">
        <v>3.7499999999999999E-3</v>
      </c>
      <c r="Z34" s="85">
        <f>Y34/X34</f>
        <v>0.75</v>
      </c>
      <c r="AA34" s="258">
        <v>2.0789200000000001</v>
      </c>
      <c r="AB34" s="322">
        <v>2.6171800900000002</v>
      </c>
      <c r="AC34" s="322">
        <v>2.0905082699999999</v>
      </c>
      <c r="AD34" s="85">
        <f>AC34/AB34</f>
        <v>0.79876363036217346</v>
      </c>
      <c r="AE34" s="323">
        <v>22.52974</v>
      </c>
      <c r="AF34" s="322">
        <v>56.261670689999995</v>
      </c>
      <c r="AG34" s="322">
        <v>39.688147760000007</v>
      </c>
      <c r="AH34" s="85">
        <f>AG34/AF34</f>
        <v>0.70542071135214646</v>
      </c>
      <c r="AI34" s="323">
        <v>0.64724000000000004</v>
      </c>
      <c r="AJ34" s="322">
        <v>1.9350229199999998</v>
      </c>
      <c r="AK34" s="322">
        <v>0.17296300000000001</v>
      </c>
      <c r="AL34" s="85">
        <f>AK34/AJ34</f>
        <v>8.9385504539656838E-2</v>
      </c>
      <c r="AM34" s="258">
        <v>33.843260000000001</v>
      </c>
      <c r="AN34" s="322">
        <v>9.3924279999999989</v>
      </c>
      <c r="AO34" s="322">
        <v>4.477648330000001</v>
      </c>
      <c r="AP34" s="85">
        <f>AO34/AN34</f>
        <v>0.47672958791911968</v>
      </c>
      <c r="AQ34" s="323">
        <v>1.1154640000000002</v>
      </c>
      <c r="AR34" s="322">
        <v>1.032464</v>
      </c>
      <c r="AS34" s="322">
        <v>0.51300000000000001</v>
      </c>
      <c r="AT34" s="85">
        <f>AS34/AR34</f>
        <v>0.49686962450991023</v>
      </c>
      <c r="AU34" s="323">
        <v>25.59079152</v>
      </c>
      <c r="AV34" s="322">
        <v>44.141857249999994</v>
      </c>
      <c r="AW34" s="322">
        <v>41.868876349999994</v>
      </c>
      <c r="AX34" s="85">
        <v>0.97955657856434419</v>
      </c>
      <c r="AY34" s="323">
        <v>0.36100000000000004</v>
      </c>
      <c r="AZ34" s="322">
        <v>0.36100000000000004</v>
      </c>
      <c r="BA34" s="322">
        <v>0.1</v>
      </c>
      <c r="BB34" s="85">
        <f>BA34/AZ34</f>
        <v>0.27700831024930744</v>
      </c>
      <c r="BC34" s="323">
        <v>0</v>
      </c>
      <c r="BD34" s="322">
        <v>0</v>
      </c>
      <c r="BE34" s="322">
        <v>0</v>
      </c>
      <c r="BF34" s="12">
        <v>0</v>
      </c>
      <c r="BG34" s="323">
        <v>0.45</v>
      </c>
      <c r="BH34" s="322">
        <v>0.31277520000000003</v>
      </c>
      <c r="BI34" s="322">
        <v>0</v>
      </c>
      <c r="BJ34" s="95">
        <f>BI34/BH34</f>
        <v>0</v>
      </c>
      <c r="BK34" s="323">
        <v>0.5948</v>
      </c>
      <c r="BL34" s="322">
        <v>0.76480000000000004</v>
      </c>
      <c r="BM34" s="322">
        <v>0.38393664999999999</v>
      </c>
      <c r="BN34" s="85">
        <f>BM34/BL34</f>
        <v>0.50200921809623422</v>
      </c>
      <c r="BO34" s="653">
        <v>0.66504000000000008</v>
      </c>
      <c r="BP34" s="132">
        <v>47.384833</v>
      </c>
      <c r="BQ34" s="322">
        <v>45.016162999999999</v>
      </c>
      <c r="BR34" s="85">
        <f>BQ34/BP34</f>
        <v>0.95001206398680349</v>
      </c>
      <c r="BS34" s="323">
        <v>2.1</v>
      </c>
      <c r="BT34" s="322">
        <v>1.9698176100000002</v>
      </c>
      <c r="BU34" s="322">
        <v>1.1493677</v>
      </c>
      <c r="BV34" s="85">
        <f>BU34/BT34</f>
        <v>0.58348940235131708</v>
      </c>
      <c r="BW34" s="323">
        <v>0.70799999999999996</v>
      </c>
      <c r="BX34" s="322">
        <v>0.93300000000000005</v>
      </c>
      <c r="BY34" s="322">
        <v>0.92500000000000004</v>
      </c>
      <c r="BZ34" s="85">
        <v>1</v>
      </c>
      <c r="CA34" s="323">
        <v>2</v>
      </c>
      <c r="CB34" s="322">
        <v>1.9302093899999999</v>
      </c>
      <c r="CC34" s="322">
        <v>0.46519767000000001</v>
      </c>
      <c r="CD34" s="85">
        <f>CC34/CB34</f>
        <v>0.24100891458205995</v>
      </c>
      <c r="CE34" s="323">
        <v>0</v>
      </c>
      <c r="CF34" s="322">
        <v>0</v>
      </c>
      <c r="CG34" s="322">
        <v>0</v>
      </c>
      <c r="CH34" s="12">
        <v>0</v>
      </c>
      <c r="CI34" s="323">
        <v>0</v>
      </c>
      <c r="CJ34" s="322">
        <v>0</v>
      </c>
      <c r="CK34" s="322">
        <v>0</v>
      </c>
      <c r="CL34" s="12">
        <v>0</v>
      </c>
    </row>
    <row r="35" spans="2:90" x14ac:dyDescent="0.35">
      <c r="B35" s="8" t="s">
        <v>61</v>
      </c>
      <c r="C35" s="258">
        <v>293.47444273999997</v>
      </c>
      <c r="D35" s="322">
        <v>293.47444273999997</v>
      </c>
      <c r="E35" s="322">
        <v>293.42968786</v>
      </c>
      <c r="F35" s="85">
        <f t="shared" si="33"/>
        <v>0.99984749990635602</v>
      </c>
      <c r="G35" s="258">
        <v>0</v>
      </c>
      <c r="H35" s="322">
        <v>0</v>
      </c>
      <c r="I35" s="322">
        <v>0</v>
      </c>
      <c r="J35" s="12">
        <v>0</v>
      </c>
      <c r="K35" s="323">
        <v>0</v>
      </c>
      <c r="L35" s="322">
        <v>0</v>
      </c>
      <c r="M35" s="322">
        <v>0</v>
      </c>
      <c r="N35" s="12">
        <v>0</v>
      </c>
      <c r="O35" s="322">
        <v>292.17444274000002</v>
      </c>
      <c r="P35" s="322">
        <v>292.17444274000002</v>
      </c>
      <c r="Q35" s="322">
        <v>292.17444274000002</v>
      </c>
      <c r="R35" s="85">
        <f>Q35/P35</f>
        <v>1</v>
      </c>
      <c r="S35" s="323">
        <v>0</v>
      </c>
      <c r="T35" s="322">
        <v>0</v>
      </c>
      <c r="U35" s="322">
        <v>0</v>
      </c>
      <c r="V35" s="12">
        <v>0</v>
      </c>
      <c r="W35" s="651">
        <v>0</v>
      </c>
      <c r="X35" s="132">
        <v>0</v>
      </c>
      <c r="Y35" s="132">
        <v>0</v>
      </c>
      <c r="Z35" s="12">
        <v>0</v>
      </c>
      <c r="AA35" s="258">
        <v>0</v>
      </c>
      <c r="AB35" s="322">
        <v>0</v>
      </c>
      <c r="AC35" s="322">
        <v>0</v>
      </c>
      <c r="AD35" s="12">
        <v>0</v>
      </c>
      <c r="AE35" s="323">
        <v>0</v>
      </c>
      <c r="AF35" s="322">
        <v>0</v>
      </c>
      <c r="AG35" s="322">
        <v>0</v>
      </c>
      <c r="AH35" s="12">
        <v>0</v>
      </c>
      <c r="AI35" s="323">
        <v>0</v>
      </c>
      <c r="AJ35" s="322">
        <v>0</v>
      </c>
      <c r="AK35" s="322">
        <v>0</v>
      </c>
      <c r="AL35" s="12">
        <v>0</v>
      </c>
      <c r="AM35" s="258">
        <v>0</v>
      </c>
      <c r="AN35" s="322">
        <v>0</v>
      </c>
      <c r="AO35" s="322">
        <v>0</v>
      </c>
      <c r="AP35" s="12">
        <v>0</v>
      </c>
      <c r="AQ35" s="323">
        <v>0</v>
      </c>
      <c r="AR35" s="322">
        <v>0</v>
      </c>
      <c r="AS35" s="322">
        <v>0</v>
      </c>
      <c r="AT35" s="12">
        <v>0</v>
      </c>
      <c r="AU35" s="323">
        <v>1.3</v>
      </c>
      <c r="AV35" s="322">
        <v>1.3</v>
      </c>
      <c r="AW35" s="322">
        <v>1.2552451200000001</v>
      </c>
      <c r="AX35" s="85">
        <v>1</v>
      </c>
      <c r="AY35" s="323">
        <v>0</v>
      </c>
      <c r="AZ35" s="322">
        <v>0</v>
      </c>
      <c r="BA35" s="322">
        <v>0</v>
      </c>
      <c r="BB35" s="12">
        <v>0</v>
      </c>
      <c r="BC35" s="323">
        <v>0</v>
      </c>
      <c r="BD35" s="322">
        <v>0</v>
      </c>
      <c r="BE35" s="322">
        <v>0</v>
      </c>
      <c r="BF35" s="12">
        <v>0</v>
      </c>
      <c r="BG35" s="323">
        <v>0</v>
      </c>
      <c r="BH35" s="322">
        <v>0</v>
      </c>
      <c r="BI35" s="322">
        <v>0</v>
      </c>
      <c r="BJ35" s="6">
        <v>0</v>
      </c>
      <c r="BK35" s="323">
        <v>0</v>
      </c>
      <c r="BL35" s="322">
        <v>0</v>
      </c>
      <c r="BM35" s="322">
        <v>0</v>
      </c>
      <c r="BN35" s="12">
        <v>0</v>
      </c>
      <c r="BO35" s="258">
        <v>0</v>
      </c>
      <c r="BP35" s="322">
        <v>0</v>
      </c>
      <c r="BQ35" s="322">
        <v>0</v>
      </c>
      <c r="BR35" s="12">
        <v>0</v>
      </c>
      <c r="BS35" s="323">
        <v>0</v>
      </c>
      <c r="BT35" s="322">
        <v>0</v>
      </c>
      <c r="BU35" s="322">
        <v>0</v>
      </c>
      <c r="BV35" s="12">
        <v>0</v>
      </c>
      <c r="BW35" s="323">
        <v>0</v>
      </c>
      <c r="BX35" s="322">
        <v>0</v>
      </c>
      <c r="BY35" s="322">
        <v>0</v>
      </c>
      <c r="BZ35" s="12">
        <v>0</v>
      </c>
      <c r="CA35" s="323">
        <v>0</v>
      </c>
      <c r="CB35" s="322">
        <v>0</v>
      </c>
      <c r="CC35" s="322">
        <v>0</v>
      </c>
      <c r="CD35" s="12">
        <v>0</v>
      </c>
      <c r="CE35" s="323">
        <v>0</v>
      </c>
      <c r="CF35" s="322">
        <v>0</v>
      </c>
      <c r="CG35" s="322">
        <v>0</v>
      </c>
      <c r="CH35" s="12">
        <v>0</v>
      </c>
      <c r="CI35" s="323">
        <v>0</v>
      </c>
      <c r="CJ35" s="322">
        <v>0</v>
      </c>
      <c r="CK35" s="322">
        <v>0</v>
      </c>
      <c r="CL35" s="12">
        <v>0</v>
      </c>
    </row>
    <row r="36" spans="2:90" x14ac:dyDescent="0.35">
      <c r="B36" s="8" t="s">
        <v>62</v>
      </c>
      <c r="C36" s="258">
        <v>1234.15625</v>
      </c>
      <c r="D36" s="322">
        <v>381.89260560000002</v>
      </c>
      <c r="E36" s="322">
        <v>310.75973865999998</v>
      </c>
      <c r="F36" s="85">
        <f t="shared" si="33"/>
        <v>0.8137359406887662</v>
      </c>
      <c r="G36" s="258">
        <v>1.7999999999999999E-2</v>
      </c>
      <c r="H36" s="322">
        <v>1.7999999999999999E-2</v>
      </c>
      <c r="I36" s="322">
        <v>0</v>
      </c>
      <c r="J36" s="85">
        <f>I36/H36</f>
        <v>0</v>
      </c>
      <c r="K36" s="323">
        <v>0</v>
      </c>
      <c r="L36" s="322">
        <v>0</v>
      </c>
      <c r="M36" s="322">
        <v>0</v>
      </c>
      <c r="N36" s="12">
        <v>0</v>
      </c>
      <c r="O36" s="322">
        <v>0</v>
      </c>
      <c r="P36" s="322">
        <v>0</v>
      </c>
      <c r="Q36" s="322">
        <v>0</v>
      </c>
      <c r="R36" s="12">
        <v>0</v>
      </c>
      <c r="S36" s="323">
        <v>0</v>
      </c>
      <c r="T36" s="322">
        <v>0</v>
      </c>
      <c r="U36" s="322">
        <v>0</v>
      </c>
      <c r="V36" s="12">
        <v>0</v>
      </c>
      <c r="W36" s="651">
        <v>0</v>
      </c>
      <c r="X36" s="132">
        <v>0</v>
      </c>
      <c r="Y36" s="132">
        <v>0</v>
      </c>
      <c r="Z36" s="12">
        <v>0</v>
      </c>
      <c r="AA36" s="258">
        <v>0</v>
      </c>
      <c r="AB36" s="322">
        <v>0</v>
      </c>
      <c r="AC36" s="322">
        <v>0</v>
      </c>
      <c r="AD36" s="12">
        <v>0</v>
      </c>
      <c r="AE36" s="323">
        <v>8.4499999999999993</v>
      </c>
      <c r="AF36" s="322">
        <v>1.5</v>
      </c>
      <c r="AG36" s="322">
        <v>1.5</v>
      </c>
      <c r="AH36" s="12">
        <v>0</v>
      </c>
      <c r="AI36" s="323">
        <v>0</v>
      </c>
      <c r="AJ36" s="322">
        <v>0</v>
      </c>
      <c r="AK36" s="322">
        <v>0</v>
      </c>
      <c r="AL36" s="12">
        <v>0</v>
      </c>
      <c r="AM36" s="258">
        <v>1063.1099999999999</v>
      </c>
      <c r="AN36" s="322">
        <v>110.00509743000001</v>
      </c>
      <c r="AO36" s="322">
        <v>29.640507379999999</v>
      </c>
      <c r="AP36" s="85">
        <f>AO36/AN36</f>
        <v>0.26944667176774478</v>
      </c>
      <c r="AQ36" s="323">
        <v>16.57141</v>
      </c>
      <c r="AR36" s="322">
        <v>30.118979279999998</v>
      </c>
      <c r="AS36" s="322">
        <v>14.19914762</v>
      </c>
      <c r="AT36" s="85">
        <f>AS36/AR36</f>
        <v>0.47143521989899256</v>
      </c>
      <c r="AU36" s="323">
        <v>65.171590000000009</v>
      </c>
      <c r="AV36" s="322">
        <v>139.64513179999997</v>
      </c>
      <c r="AW36" s="322">
        <v>139.61344599</v>
      </c>
      <c r="AX36" s="85">
        <v>0.99991293906652223</v>
      </c>
      <c r="AY36" s="323">
        <v>3.6659999999999999</v>
      </c>
      <c r="AZ36" s="322">
        <v>11.652715089999999</v>
      </c>
      <c r="BA36" s="322">
        <v>9.5887137100000004</v>
      </c>
      <c r="BB36" s="85">
        <f>BA36/AZ36</f>
        <v>0.8228737797106821</v>
      </c>
      <c r="BC36" s="323">
        <v>6.5000000000000002E-2</v>
      </c>
      <c r="BD36" s="322">
        <v>2.5000000000000001E-2</v>
      </c>
      <c r="BE36" s="322">
        <v>0</v>
      </c>
      <c r="BF36" s="85">
        <f>BE36/BD36</f>
        <v>0</v>
      </c>
      <c r="BG36" s="323">
        <v>0.60979000000000005</v>
      </c>
      <c r="BH36" s="322">
        <v>1.233222</v>
      </c>
      <c r="BI36" s="322">
        <v>1.233222</v>
      </c>
      <c r="BJ36" s="95">
        <f>BI36/BH36</f>
        <v>1</v>
      </c>
      <c r="BK36" s="323">
        <v>1.4944599999999999</v>
      </c>
      <c r="BL36" s="322">
        <v>1.4944599999999999</v>
      </c>
      <c r="BM36" s="322">
        <v>0</v>
      </c>
      <c r="BN36" s="85">
        <f>BM36/BL36</f>
        <v>0</v>
      </c>
      <c r="BO36" s="258">
        <v>0</v>
      </c>
      <c r="BP36" s="322">
        <v>0</v>
      </c>
      <c r="BQ36" s="322">
        <v>0</v>
      </c>
      <c r="BR36" s="12">
        <v>0</v>
      </c>
      <c r="BS36" s="323">
        <v>0</v>
      </c>
      <c r="BT36" s="322">
        <v>0</v>
      </c>
      <c r="BU36" s="322">
        <v>0</v>
      </c>
      <c r="BV36" s="12">
        <v>0</v>
      </c>
      <c r="BW36" s="323">
        <v>0</v>
      </c>
      <c r="BX36" s="322">
        <v>0</v>
      </c>
      <c r="BY36" s="322">
        <v>0</v>
      </c>
      <c r="BZ36" s="12">
        <v>0</v>
      </c>
      <c r="CA36" s="323">
        <v>0</v>
      </c>
      <c r="CB36" s="322">
        <v>0</v>
      </c>
      <c r="CC36" s="322">
        <v>0</v>
      </c>
      <c r="CD36" s="12">
        <v>0</v>
      </c>
      <c r="CE36" s="323">
        <v>15</v>
      </c>
      <c r="CF36" s="322">
        <v>26.2</v>
      </c>
      <c r="CG36" s="322">
        <v>54.984701960000002</v>
      </c>
      <c r="CH36" s="85">
        <f>CG36/CF36</f>
        <v>2.0986527465648854</v>
      </c>
      <c r="CI36" s="323">
        <v>60</v>
      </c>
      <c r="CJ36" s="322">
        <v>60</v>
      </c>
      <c r="CK36" s="322">
        <v>60</v>
      </c>
      <c r="CL36" s="85">
        <f>CK36/CJ36</f>
        <v>1</v>
      </c>
    </row>
    <row r="37" spans="2:90" x14ac:dyDescent="0.35">
      <c r="B37" s="187" t="s">
        <v>63</v>
      </c>
      <c r="C37" s="326">
        <f>SUM(C31:C36)</f>
        <v>1625.37824826</v>
      </c>
      <c r="D37" s="327">
        <f>SUM(D31:D36)</f>
        <v>850.02119709999999</v>
      </c>
      <c r="E37" s="327">
        <f>SUM(E31:E36)</f>
        <v>755.88649564999992</v>
      </c>
      <c r="F37" s="178">
        <f t="shared" si="33"/>
        <v>0.88925605411822961</v>
      </c>
      <c r="G37" s="326">
        <f>SUM(G31:G36)</f>
        <v>6.8953000000000007</v>
      </c>
      <c r="H37" s="327">
        <f>SUM(H31:H36)</f>
        <v>7.4953000000000003</v>
      </c>
      <c r="I37" s="327">
        <f>SUM(I31:I36)</f>
        <v>15.242708070000001</v>
      </c>
      <c r="J37" s="178">
        <f>I37/H37</f>
        <v>2.0336354875722118</v>
      </c>
      <c r="K37" s="328">
        <f>SUM(K31:K36)</f>
        <v>0</v>
      </c>
      <c r="L37" s="327">
        <f>SUM(L31:L36)</f>
        <v>0</v>
      </c>
      <c r="M37" s="327">
        <f>SUM(M31:M36)</f>
        <v>0</v>
      </c>
      <c r="N37" s="332">
        <v>0</v>
      </c>
      <c r="O37" s="327">
        <f>SUM(O31:O36)</f>
        <v>292.35544274</v>
      </c>
      <c r="P37" s="327">
        <f>SUM(P31:P36)</f>
        <v>292.23944274000002</v>
      </c>
      <c r="Q37" s="327">
        <f>SUM(Q31:Q36)</f>
        <v>292.23944274000002</v>
      </c>
      <c r="R37" s="178">
        <f>Q37/P37</f>
        <v>1</v>
      </c>
      <c r="S37" s="328">
        <f t="shared" ref="S37:Y37" si="34">SUM(S31:S36)</f>
        <v>0</v>
      </c>
      <c r="T37" s="327">
        <f t="shared" si="34"/>
        <v>0</v>
      </c>
      <c r="U37" s="327">
        <f t="shared" si="34"/>
        <v>0</v>
      </c>
      <c r="V37" s="352">
        <f t="shared" si="34"/>
        <v>0</v>
      </c>
      <c r="W37" s="328">
        <f t="shared" si="34"/>
        <v>5.0000000000000001E-3</v>
      </c>
      <c r="X37" s="327">
        <f t="shared" si="34"/>
        <v>5.0000000000000001E-3</v>
      </c>
      <c r="Y37" s="327">
        <f t="shared" si="34"/>
        <v>3.7499999999999999E-3</v>
      </c>
      <c r="Z37" s="178">
        <f>Y37/X37</f>
        <v>0.75</v>
      </c>
      <c r="AA37" s="326">
        <f>SUM(AA31:AA36)</f>
        <v>2.0789200000000001</v>
      </c>
      <c r="AB37" s="327">
        <f>SUM(AB31:AB36)</f>
        <v>2.6171800900000002</v>
      </c>
      <c r="AC37" s="327">
        <f>SUM(AC31:AC36)</f>
        <v>2.0905082699999999</v>
      </c>
      <c r="AD37" s="178">
        <f>AC37/AB37</f>
        <v>0.79876363036217346</v>
      </c>
      <c r="AE37" s="328">
        <f>SUM(AE31:AE36)</f>
        <v>30.97974</v>
      </c>
      <c r="AF37" s="327">
        <f>SUM(AF31:AF36)</f>
        <v>57.761670689999995</v>
      </c>
      <c r="AG37" s="327">
        <f>SUM(AG31:AG36)</f>
        <v>41.188147760000007</v>
      </c>
      <c r="AH37" s="178">
        <f>AG37/AF37</f>
        <v>0.71307057548684638</v>
      </c>
      <c r="AI37" s="328">
        <f>SUM(AI31:AI36)</f>
        <v>0.64724000000000004</v>
      </c>
      <c r="AJ37" s="327">
        <f>SUM(AJ31:AJ36)</f>
        <v>1.9350229199999998</v>
      </c>
      <c r="AK37" s="327">
        <f>SUM(AK31:AK36)</f>
        <v>0.17296300000000001</v>
      </c>
      <c r="AL37" s="178">
        <f>AK37/AJ37</f>
        <v>8.9385504539656838E-2</v>
      </c>
      <c r="AM37" s="326">
        <f>SUM(AM31:AM36)</f>
        <v>1096.95326</v>
      </c>
      <c r="AN37" s="327">
        <f>SUM(AN31:AN36)</f>
        <v>119.39752543</v>
      </c>
      <c r="AO37" s="327">
        <f>SUM(AO31:AO36)</f>
        <v>34.118155709999996</v>
      </c>
      <c r="AP37" s="178">
        <f>AO37/AN37</f>
        <v>0.2857526199737086</v>
      </c>
      <c r="AQ37" s="328">
        <f>SUM(AQ31:AQ36)</f>
        <v>17.686874</v>
      </c>
      <c r="AR37" s="327">
        <f>SUM(AR31:AR36)</f>
        <v>31.151443279999999</v>
      </c>
      <c r="AS37" s="327">
        <f>SUM(AS31:AS36)</f>
        <v>14.71214762</v>
      </c>
      <c r="AT37" s="178">
        <f>AS37/AR37</f>
        <v>0.47227820193633097</v>
      </c>
      <c r="AU37" s="328">
        <f>SUM(AU31:AU36)</f>
        <v>92.062381520000002</v>
      </c>
      <c r="AV37" s="327">
        <f>SUM(AV31:AV36)</f>
        <v>185.08698904999997</v>
      </c>
      <c r="AW37" s="327">
        <f>SUM(AW31:AW36)</f>
        <v>182.73756745999998</v>
      </c>
      <c r="AX37" s="178">
        <f>AW37/AV37</f>
        <v>0.98730639251273733</v>
      </c>
      <c r="AY37" s="328">
        <f>SUM(AY31:AY36)</f>
        <v>4.0270000000000001</v>
      </c>
      <c r="AZ37" s="327">
        <f>SUM(AZ31:AZ36)</f>
        <v>12.01371509</v>
      </c>
      <c r="BA37" s="327">
        <f>SUM(BA31:BA36)</f>
        <v>9.68871371</v>
      </c>
      <c r="BB37" s="178">
        <f>BA37/AZ37</f>
        <v>0.80647107388660411</v>
      </c>
      <c r="BC37" s="328">
        <f>SUM(BC31:BC36)</f>
        <v>6.5000000000000002E-2</v>
      </c>
      <c r="BD37" s="327">
        <f>SUM(BD31:BD36)</f>
        <v>2.5000000000000001E-2</v>
      </c>
      <c r="BE37" s="327">
        <f>SUM(BE31:BE36)</f>
        <v>0</v>
      </c>
      <c r="BF37" s="178">
        <f>BE37/BD37</f>
        <v>0</v>
      </c>
      <c r="BG37" s="328">
        <f>SUM(BG31:BG36)</f>
        <v>1.05979</v>
      </c>
      <c r="BH37" s="327">
        <f>SUM(BH31:BH36)</f>
        <v>1.5459972</v>
      </c>
      <c r="BI37" s="327">
        <f>SUM(BI31:BI36)</f>
        <v>1.233222</v>
      </c>
      <c r="BJ37" s="180">
        <f>BI37/BH37</f>
        <v>0.79768708507363406</v>
      </c>
      <c r="BK37" s="328">
        <f>SUM(BK31:BK36)</f>
        <v>2.0892599999999999</v>
      </c>
      <c r="BL37" s="327">
        <f>SUM(BL31:BL36)</f>
        <v>2.2592599999999998</v>
      </c>
      <c r="BM37" s="327">
        <f>SUM(BM31:BM36)</f>
        <v>0.38393664999999999</v>
      </c>
      <c r="BN37" s="178">
        <f>BM37/BL37</f>
        <v>0.16993911723307634</v>
      </c>
      <c r="BO37" s="177">
        <f t="shared" ref="BO37:BU37" si="35">SUM(BO31:BO36)</f>
        <v>0.66504000000000008</v>
      </c>
      <c r="BP37" s="331">
        <f t="shared" si="35"/>
        <v>47.384833</v>
      </c>
      <c r="BQ37" s="331">
        <f t="shared" si="35"/>
        <v>45.016162999999999</v>
      </c>
      <c r="BR37" s="331">
        <f t="shared" si="35"/>
        <v>0.95001206398680349</v>
      </c>
      <c r="BS37" s="328">
        <f t="shared" si="35"/>
        <v>2.1</v>
      </c>
      <c r="BT37" s="327">
        <f t="shared" si="35"/>
        <v>1.9698176100000002</v>
      </c>
      <c r="BU37" s="327">
        <f t="shared" si="35"/>
        <v>1.1493677</v>
      </c>
      <c r="BV37" s="178">
        <f>BU37/BT37</f>
        <v>0.58348940235131708</v>
      </c>
      <c r="BW37" s="328">
        <f>SUM(BW31:BW36)</f>
        <v>0.70799999999999996</v>
      </c>
      <c r="BX37" s="327">
        <f>SUM(BX31:BX36)</f>
        <v>0.93300000000000005</v>
      </c>
      <c r="BY37" s="327">
        <f>SUM(BY31:BY36)</f>
        <v>0.92500000000000004</v>
      </c>
      <c r="BZ37" s="178">
        <f>BY37/BX37</f>
        <v>0.99142550911039651</v>
      </c>
      <c r="CA37" s="328">
        <f>SUM(CA31:CA36)</f>
        <v>2</v>
      </c>
      <c r="CB37" s="327">
        <f>SUM(CB31:CB36)</f>
        <v>1.9302093899999999</v>
      </c>
      <c r="CC37" s="327">
        <f>SUM(CC31:CC36)</f>
        <v>0.46519767000000001</v>
      </c>
      <c r="CD37" s="178">
        <f>CC37/CB37</f>
        <v>0.24100891458205995</v>
      </c>
      <c r="CE37" s="328">
        <f>SUM(CE31:CE36)</f>
        <v>15</v>
      </c>
      <c r="CF37" s="327">
        <f>SUM(CF31:CF36)</f>
        <v>26.2</v>
      </c>
      <c r="CG37" s="327">
        <f>SUM(CG31:CG36)</f>
        <v>54.984701960000002</v>
      </c>
      <c r="CH37" s="178">
        <f>CG37/CF37</f>
        <v>2.0986527465648854</v>
      </c>
      <c r="CI37" s="328">
        <f>SUM(CI31:CI36)</f>
        <v>60</v>
      </c>
      <c r="CJ37" s="327">
        <f>SUM(CJ31:CJ36)</f>
        <v>60</v>
      </c>
      <c r="CK37" s="327">
        <f>SUM(CK31:CK36)</f>
        <v>60</v>
      </c>
      <c r="CL37" s="178">
        <f>CK37/CJ37</f>
        <v>1</v>
      </c>
    </row>
    <row r="38" spans="2:90" x14ac:dyDescent="0.35">
      <c r="B38" s="8" t="s">
        <v>64</v>
      </c>
      <c r="C38" s="323">
        <v>57.5</v>
      </c>
      <c r="D38" s="322">
        <v>37</v>
      </c>
      <c r="E38" s="322">
        <v>10</v>
      </c>
      <c r="F38" s="85">
        <f t="shared" si="33"/>
        <v>0.27027027027027029</v>
      </c>
      <c r="G38" s="323">
        <v>0</v>
      </c>
      <c r="H38" s="322">
        <v>0</v>
      </c>
      <c r="I38" s="322">
        <v>0</v>
      </c>
      <c r="J38" s="12">
        <v>0</v>
      </c>
      <c r="K38" s="323">
        <v>0</v>
      </c>
      <c r="L38" s="322">
        <v>0</v>
      </c>
      <c r="M38" s="322">
        <v>0</v>
      </c>
      <c r="N38" s="12">
        <v>0</v>
      </c>
      <c r="O38" s="323">
        <v>0</v>
      </c>
      <c r="P38" s="322">
        <v>0</v>
      </c>
      <c r="Q38" s="322">
        <v>0</v>
      </c>
      <c r="R38" s="12">
        <v>0</v>
      </c>
      <c r="S38" s="323">
        <v>0</v>
      </c>
      <c r="T38" s="322">
        <v>0</v>
      </c>
      <c r="U38" s="322">
        <v>0</v>
      </c>
      <c r="V38" s="12">
        <v>0</v>
      </c>
      <c r="W38" s="323">
        <v>0</v>
      </c>
      <c r="X38" s="322">
        <v>0</v>
      </c>
      <c r="Y38" s="322">
        <v>0</v>
      </c>
      <c r="Z38" s="12">
        <v>0</v>
      </c>
      <c r="AA38" s="258">
        <v>0</v>
      </c>
      <c r="AB38" s="322">
        <v>0</v>
      </c>
      <c r="AC38" s="322">
        <v>0</v>
      </c>
      <c r="AD38" s="12">
        <v>0</v>
      </c>
      <c r="AE38" s="323">
        <v>0</v>
      </c>
      <c r="AF38" s="322">
        <v>0</v>
      </c>
      <c r="AG38" s="322">
        <v>0</v>
      </c>
      <c r="AH38" s="12">
        <v>0</v>
      </c>
      <c r="AI38" s="323">
        <v>0</v>
      </c>
      <c r="AJ38" s="322">
        <v>0</v>
      </c>
      <c r="AK38" s="322">
        <v>0</v>
      </c>
      <c r="AL38" s="12">
        <v>0</v>
      </c>
      <c r="AM38" s="258">
        <v>20.5</v>
      </c>
      <c r="AN38" s="322">
        <v>0</v>
      </c>
      <c r="AO38" s="322">
        <v>0</v>
      </c>
      <c r="AP38" s="12">
        <v>0</v>
      </c>
      <c r="AQ38" s="323">
        <v>15</v>
      </c>
      <c r="AR38" s="322">
        <v>15</v>
      </c>
      <c r="AS38" s="322">
        <v>10</v>
      </c>
      <c r="AT38" s="85">
        <f>AS38/AR38</f>
        <v>0.66666666666666663</v>
      </c>
      <c r="AU38" s="323">
        <v>22</v>
      </c>
      <c r="AV38" s="322">
        <v>22</v>
      </c>
      <c r="AW38" s="322">
        <v>0</v>
      </c>
      <c r="AX38" s="85">
        <v>0.99991293906652223</v>
      </c>
      <c r="AY38" s="323">
        <v>0</v>
      </c>
      <c r="AZ38" s="322">
        <v>0</v>
      </c>
      <c r="BA38" s="322">
        <v>0</v>
      </c>
      <c r="BB38" s="12">
        <v>0</v>
      </c>
      <c r="BC38" s="323">
        <v>0</v>
      </c>
      <c r="BD38" s="322">
        <v>0</v>
      </c>
      <c r="BE38" s="322">
        <v>0</v>
      </c>
      <c r="BF38" s="12">
        <v>0</v>
      </c>
      <c r="BG38" s="323">
        <v>0</v>
      </c>
      <c r="BH38" s="322">
        <v>0</v>
      </c>
      <c r="BI38" s="322">
        <v>0</v>
      </c>
      <c r="BJ38" s="6">
        <v>0</v>
      </c>
      <c r="BK38" s="323">
        <v>0</v>
      </c>
      <c r="BL38" s="322">
        <v>0</v>
      </c>
      <c r="BM38" s="322">
        <v>0</v>
      </c>
      <c r="BN38" s="12">
        <v>0</v>
      </c>
      <c r="BO38" s="258">
        <v>0</v>
      </c>
      <c r="BP38" s="322">
        <v>0</v>
      </c>
      <c r="BQ38" s="322">
        <v>0</v>
      </c>
      <c r="BR38" s="12">
        <v>0</v>
      </c>
      <c r="BS38" s="323">
        <v>0</v>
      </c>
      <c r="BT38" s="322">
        <v>0</v>
      </c>
      <c r="BU38" s="322">
        <v>0</v>
      </c>
      <c r="BV38" s="12">
        <v>0</v>
      </c>
      <c r="BW38" s="323">
        <v>0</v>
      </c>
      <c r="BX38" s="322">
        <v>0</v>
      </c>
      <c r="BY38" s="322">
        <v>0</v>
      </c>
      <c r="BZ38" s="12">
        <v>0</v>
      </c>
      <c r="CA38" s="323">
        <v>0</v>
      </c>
      <c r="CB38" s="322">
        <v>0</v>
      </c>
      <c r="CC38" s="322">
        <v>0</v>
      </c>
      <c r="CD38" s="12">
        <v>0</v>
      </c>
      <c r="CE38" s="323">
        <v>0</v>
      </c>
      <c r="CF38" s="322">
        <v>0</v>
      </c>
      <c r="CG38" s="322">
        <v>0</v>
      </c>
      <c r="CH38" s="12">
        <v>0</v>
      </c>
      <c r="CI38" s="323">
        <v>0</v>
      </c>
      <c r="CJ38" s="322">
        <v>0</v>
      </c>
      <c r="CK38" s="322">
        <v>0</v>
      </c>
      <c r="CL38" s="12">
        <v>0</v>
      </c>
    </row>
    <row r="39" spans="2:90" x14ac:dyDescent="0.35">
      <c r="B39" s="8" t="s">
        <v>65</v>
      </c>
      <c r="C39" s="323">
        <v>0</v>
      </c>
      <c r="D39" s="322">
        <v>0</v>
      </c>
      <c r="E39" s="322">
        <v>0</v>
      </c>
      <c r="F39" s="12">
        <v>0</v>
      </c>
      <c r="G39" s="323">
        <v>0</v>
      </c>
      <c r="H39" s="322">
        <v>0</v>
      </c>
      <c r="I39" s="322">
        <v>0</v>
      </c>
      <c r="J39" s="12">
        <v>0</v>
      </c>
      <c r="K39" s="323">
        <v>0</v>
      </c>
      <c r="L39" s="322">
        <v>0</v>
      </c>
      <c r="M39" s="322">
        <v>0</v>
      </c>
      <c r="N39" s="12">
        <v>0</v>
      </c>
      <c r="O39" s="323">
        <v>0</v>
      </c>
      <c r="P39" s="322">
        <v>0</v>
      </c>
      <c r="Q39" s="322">
        <v>0</v>
      </c>
      <c r="R39" s="12">
        <v>0</v>
      </c>
      <c r="S39" s="323">
        <v>0</v>
      </c>
      <c r="T39" s="322">
        <v>0</v>
      </c>
      <c r="U39" s="322">
        <v>0</v>
      </c>
      <c r="V39" s="12">
        <v>0</v>
      </c>
      <c r="W39" s="323">
        <v>0</v>
      </c>
      <c r="X39" s="322">
        <v>0</v>
      </c>
      <c r="Y39" s="322">
        <v>0</v>
      </c>
      <c r="Z39" s="12">
        <v>0</v>
      </c>
      <c r="AA39" s="258">
        <v>0</v>
      </c>
      <c r="AB39" s="322">
        <v>0</v>
      </c>
      <c r="AC39" s="322">
        <v>0</v>
      </c>
      <c r="AD39" s="12">
        <v>0</v>
      </c>
      <c r="AE39" s="323">
        <v>0</v>
      </c>
      <c r="AF39" s="322">
        <v>0</v>
      </c>
      <c r="AG39" s="322">
        <v>0</v>
      </c>
      <c r="AH39" s="12">
        <v>0</v>
      </c>
      <c r="AI39" s="323">
        <v>0</v>
      </c>
      <c r="AJ39" s="322">
        <v>0</v>
      </c>
      <c r="AK39" s="322">
        <v>0</v>
      </c>
      <c r="AL39" s="12">
        <v>0</v>
      </c>
      <c r="AM39" s="258">
        <v>0</v>
      </c>
      <c r="AN39" s="322">
        <v>0</v>
      </c>
      <c r="AO39" s="322">
        <v>0</v>
      </c>
      <c r="AP39" s="12">
        <v>0</v>
      </c>
      <c r="AQ39" s="323">
        <v>0</v>
      </c>
      <c r="AR39" s="322">
        <v>0</v>
      </c>
      <c r="AS39" s="322">
        <v>0</v>
      </c>
      <c r="AT39" s="12">
        <v>0</v>
      </c>
      <c r="AU39" s="323">
        <v>0</v>
      </c>
      <c r="AV39" s="322">
        <v>0</v>
      </c>
      <c r="AW39" s="322">
        <v>0</v>
      </c>
      <c r="AX39" s="12">
        <v>0</v>
      </c>
      <c r="AY39" s="323">
        <v>0</v>
      </c>
      <c r="AZ39" s="322">
        <v>0</v>
      </c>
      <c r="BA39" s="322">
        <v>0</v>
      </c>
      <c r="BB39" s="12">
        <v>0</v>
      </c>
      <c r="BC39" s="323">
        <v>0</v>
      </c>
      <c r="BD39" s="322">
        <v>0</v>
      </c>
      <c r="BE39" s="322">
        <v>0</v>
      </c>
      <c r="BF39" s="12">
        <v>0</v>
      </c>
      <c r="BG39" s="323">
        <v>0</v>
      </c>
      <c r="BH39" s="322">
        <v>0</v>
      </c>
      <c r="BI39" s="322">
        <v>0</v>
      </c>
      <c r="BJ39" s="6">
        <v>0</v>
      </c>
      <c r="BK39" s="323">
        <v>0</v>
      </c>
      <c r="BL39" s="322">
        <v>0</v>
      </c>
      <c r="BM39" s="322">
        <v>0</v>
      </c>
      <c r="BN39" s="12">
        <v>0</v>
      </c>
      <c r="BO39" s="258">
        <v>0</v>
      </c>
      <c r="BP39" s="322">
        <v>0</v>
      </c>
      <c r="BQ39" s="322">
        <v>0</v>
      </c>
      <c r="BR39" s="12">
        <v>0</v>
      </c>
      <c r="BS39" s="323">
        <v>0</v>
      </c>
      <c r="BT39" s="322">
        <v>0</v>
      </c>
      <c r="BU39" s="322">
        <v>0</v>
      </c>
      <c r="BV39" s="12">
        <v>0</v>
      </c>
      <c r="BW39" s="323">
        <v>0</v>
      </c>
      <c r="BX39" s="322">
        <v>0</v>
      </c>
      <c r="BY39" s="322">
        <v>0</v>
      </c>
      <c r="BZ39" s="12">
        <v>0</v>
      </c>
      <c r="CA39" s="323">
        <v>0</v>
      </c>
      <c r="CB39" s="322">
        <v>0</v>
      </c>
      <c r="CC39" s="322">
        <v>0</v>
      </c>
      <c r="CD39" s="12">
        <v>0</v>
      </c>
      <c r="CE39" s="323">
        <v>0</v>
      </c>
      <c r="CF39" s="322">
        <v>0</v>
      </c>
      <c r="CG39" s="322">
        <v>0</v>
      </c>
      <c r="CH39" s="12">
        <v>0</v>
      </c>
      <c r="CI39" s="323">
        <v>0</v>
      </c>
      <c r="CJ39" s="322">
        <v>0</v>
      </c>
      <c r="CK39" s="322">
        <v>0</v>
      </c>
      <c r="CL39" s="12">
        <v>0</v>
      </c>
    </row>
    <row r="40" spans="2:90" ht="15" thickBot="1" x14ac:dyDescent="0.4">
      <c r="B40" s="188" t="s">
        <v>66</v>
      </c>
      <c r="C40" s="330">
        <f>SUM(C38:C39)</f>
        <v>57.5</v>
      </c>
      <c r="D40" s="331">
        <f>SUM(D38:D39)</f>
        <v>37</v>
      </c>
      <c r="E40" s="331">
        <f>SUM(E38:E39)</f>
        <v>10</v>
      </c>
      <c r="F40" s="178">
        <f t="shared" ref="F40:F42" si="36">E40/D40</f>
        <v>0.27027027027027029</v>
      </c>
      <c r="G40" s="353">
        <v>0</v>
      </c>
      <c r="H40" s="354">
        <v>0</v>
      </c>
      <c r="I40" s="354">
        <v>0</v>
      </c>
      <c r="J40" s="355">
        <v>0</v>
      </c>
      <c r="K40" s="181">
        <f>SUM(K38:K39)</f>
        <v>0</v>
      </c>
      <c r="L40" s="354">
        <f>SUM(L38:L39)</f>
        <v>0</v>
      </c>
      <c r="M40" s="354">
        <f>SUM(M38:M39)</f>
        <v>0</v>
      </c>
      <c r="N40" s="355">
        <v>0</v>
      </c>
      <c r="O40" s="354">
        <v>0</v>
      </c>
      <c r="P40" s="354">
        <v>0</v>
      </c>
      <c r="Q40" s="354">
        <v>0</v>
      </c>
      <c r="R40" s="355">
        <v>0</v>
      </c>
      <c r="S40" s="356">
        <v>0</v>
      </c>
      <c r="T40" s="354">
        <v>0</v>
      </c>
      <c r="U40" s="354">
        <v>0</v>
      </c>
      <c r="V40" s="355">
        <v>0</v>
      </c>
      <c r="W40" s="334">
        <v>0</v>
      </c>
      <c r="X40" s="335">
        <v>0</v>
      </c>
      <c r="Y40" s="335">
        <v>0</v>
      </c>
      <c r="Z40" s="336">
        <v>0</v>
      </c>
      <c r="AA40" s="353">
        <v>0</v>
      </c>
      <c r="AB40" s="354">
        <v>0</v>
      </c>
      <c r="AC40" s="354">
        <v>0</v>
      </c>
      <c r="AD40" s="355">
        <v>0</v>
      </c>
      <c r="AE40" s="356">
        <v>0</v>
      </c>
      <c r="AF40" s="354">
        <v>0</v>
      </c>
      <c r="AG40" s="354">
        <v>0</v>
      </c>
      <c r="AH40" s="355">
        <v>0</v>
      </c>
      <c r="AI40" s="356">
        <v>0</v>
      </c>
      <c r="AJ40" s="354">
        <v>0</v>
      </c>
      <c r="AK40" s="354">
        <v>0</v>
      </c>
      <c r="AL40" s="355">
        <v>0</v>
      </c>
      <c r="AM40" s="182">
        <f>SUM(AM38:AM39)</f>
        <v>20.5</v>
      </c>
      <c r="AN40" s="354">
        <f>SUM(AN38:AN39)</f>
        <v>0</v>
      </c>
      <c r="AO40" s="354">
        <f>SUM(AO38:AO39)</f>
        <v>0</v>
      </c>
      <c r="AP40" s="355">
        <v>0</v>
      </c>
      <c r="AQ40" s="181">
        <f>SUM(AQ38:AQ39)</f>
        <v>15</v>
      </c>
      <c r="AR40" s="354">
        <f>SUM(AR38:AR39)</f>
        <v>15</v>
      </c>
      <c r="AS40" s="354">
        <f>SUM(AS38:AS39)</f>
        <v>10</v>
      </c>
      <c r="AT40" s="340">
        <f>AS40/AR40</f>
        <v>0.66666666666666663</v>
      </c>
      <c r="AU40" s="181">
        <f>SUM(AU38:AU39)</f>
        <v>22</v>
      </c>
      <c r="AV40" s="354">
        <f>SUM(AV38:AV39)</f>
        <v>22</v>
      </c>
      <c r="AW40" s="354">
        <f>SUM(AW38:AW39)</f>
        <v>0</v>
      </c>
      <c r="AX40" s="340">
        <f>AW40/AV40</f>
        <v>0</v>
      </c>
      <c r="AY40" s="181">
        <f>SUM(AY38:AY39)</f>
        <v>0</v>
      </c>
      <c r="AZ40" s="354">
        <f>SUM(AZ38:AZ39)</f>
        <v>0</v>
      </c>
      <c r="BA40" s="354">
        <f>SUM(BA38:BA39)</f>
        <v>0</v>
      </c>
      <c r="BB40" s="355">
        <v>0</v>
      </c>
      <c r="BC40" s="181">
        <f>SUM(BC38:BC39)</f>
        <v>0</v>
      </c>
      <c r="BD40" s="354">
        <f>SUM(BD38:BD39)</f>
        <v>0</v>
      </c>
      <c r="BE40" s="354">
        <f>SUM(BE38:BE39)</f>
        <v>0</v>
      </c>
      <c r="BF40" s="355">
        <v>0</v>
      </c>
      <c r="BG40" s="181">
        <f>SUM(BG38:BG39)</f>
        <v>0</v>
      </c>
      <c r="BH40" s="354">
        <f>SUM(BH38:BH39)</f>
        <v>0</v>
      </c>
      <c r="BI40" s="354">
        <f>SUM(BI38:BI39)</f>
        <v>0</v>
      </c>
      <c r="BJ40" s="182">
        <v>0</v>
      </c>
      <c r="BK40" s="181">
        <f>SUM(BK38:BK39)</f>
        <v>0</v>
      </c>
      <c r="BL40" s="357">
        <f>SUM(BL38:BL39)</f>
        <v>0</v>
      </c>
      <c r="BM40" s="354">
        <f>SUM(BM38:BM39)</f>
        <v>0</v>
      </c>
      <c r="BN40" s="358">
        <v>0</v>
      </c>
      <c r="BO40" s="177">
        <f>SUM(BO38:BO39)</f>
        <v>0</v>
      </c>
      <c r="BP40" s="189">
        <f>SUM(BP38:BP39)</f>
        <v>0</v>
      </c>
      <c r="BQ40" s="331">
        <f>SUM(BQ38:BQ39)</f>
        <v>0</v>
      </c>
      <c r="BR40" s="349">
        <v>0</v>
      </c>
      <c r="BS40" s="181">
        <f>SUM(BS38:BS39)</f>
        <v>0</v>
      </c>
      <c r="BT40" s="354">
        <f>SUM(BT38:BT39)</f>
        <v>0</v>
      </c>
      <c r="BU40" s="354">
        <f>SUM(BU38:BU39)</f>
        <v>0</v>
      </c>
      <c r="BV40" s="355">
        <v>0</v>
      </c>
      <c r="BW40" s="181">
        <f>SUM(BW38:BW39)</f>
        <v>0</v>
      </c>
      <c r="BX40" s="354">
        <f>SUM(BX38:BX39)</f>
        <v>0</v>
      </c>
      <c r="BY40" s="354">
        <f>SUM(BY38:BY39)</f>
        <v>0</v>
      </c>
      <c r="BZ40" s="355">
        <v>0</v>
      </c>
      <c r="CA40" s="181">
        <f>SUM(CA38:CA39)</f>
        <v>0</v>
      </c>
      <c r="CB40" s="354">
        <f>SUM(CB38:CB39)</f>
        <v>0</v>
      </c>
      <c r="CC40" s="354">
        <f>SUM(CC38:CC39)</f>
        <v>0</v>
      </c>
      <c r="CD40" s="355">
        <v>0</v>
      </c>
      <c r="CE40" s="181">
        <f>SUM(CE38:CE39)</f>
        <v>0</v>
      </c>
      <c r="CF40" s="354">
        <f>SUM(CF38:CF39)</f>
        <v>0</v>
      </c>
      <c r="CG40" s="354">
        <f>SUM(CG38:CG39)</f>
        <v>0</v>
      </c>
      <c r="CH40" s="355">
        <v>0</v>
      </c>
      <c r="CI40" s="181">
        <f>SUM(CI38:CI39)</f>
        <v>0</v>
      </c>
      <c r="CJ40" s="354">
        <f>SUM(CJ38:CJ39)</f>
        <v>0</v>
      </c>
      <c r="CK40" s="354">
        <f>SUM(CK38:CK39)</f>
        <v>0</v>
      </c>
      <c r="CL40" s="355">
        <v>0</v>
      </c>
    </row>
    <row r="41" spans="2:90" x14ac:dyDescent="0.35">
      <c r="B41" s="185" t="s">
        <v>229</v>
      </c>
      <c r="C41" s="160">
        <f>C44</f>
        <v>12.128192759999999</v>
      </c>
      <c r="D41" s="162">
        <f>D44</f>
        <v>13.60792934</v>
      </c>
      <c r="E41" s="162">
        <f>E44</f>
        <v>13.60792934</v>
      </c>
      <c r="F41" s="489">
        <f t="shared" si="36"/>
        <v>1</v>
      </c>
      <c r="G41" s="161">
        <f>G44</f>
        <v>0</v>
      </c>
      <c r="H41" s="162">
        <f>H44</f>
        <v>0</v>
      </c>
      <c r="I41" s="162">
        <f>I44</f>
        <v>0</v>
      </c>
      <c r="J41" s="507">
        <v>0</v>
      </c>
      <c r="K41" s="160">
        <f>K44</f>
        <v>0</v>
      </c>
      <c r="L41" s="162">
        <f>L44</f>
        <v>0</v>
      </c>
      <c r="M41" s="162">
        <f>M44</f>
        <v>0</v>
      </c>
      <c r="N41" s="507">
        <v>0</v>
      </c>
      <c r="O41" s="160">
        <f>O44</f>
        <v>0</v>
      </c>
      <c r="P41" s="162">
        <f>P44</f>
        <v>0</v>
      </c>
      <c r="Q41" s="162">
        <f>Q44</f>
        <v>0</v>
      </c>
      <c r="R41" s="507">
        <v>0</v>
      </c>
      <c r="S41" s="160">
        <f>S44</f>
        <v>0</v>
      </c>
      <c r="T41" s="162">
        <f>T44</f>
        <v>0</v>
      </c>
      <c r="U41" s="162">
        <f>U44</f>
        <v>0</v>
      </c>
      <c r="V41" s="507">
        <v>0</v>
      </c>
      <c r="W41" s="160">
        <f>W44</f>
        <v>0</v>
      </c>
      <c r="X41" s="162">
        <f>X44</f>
        <v>0</v>
      </c>
      <c r="Y41" s="162">
        <f>Y44</f>
        <v>0</v>
      </c>
      <c r="Z41" s="507">
        <v>0</v>
      </c>
      <c r="AA41" s="161">
        <f>AA44</f>
        <v>0</v>
      </c>
      <c r="AB41" s="162">
        <f>AB44</f>
        <v>0</v>
      </c>
      <c r="AC41" s="162">
        <f>AC44</f>
        <v>0</v>
      </c>
      <c r="AD41" s="507">
        <v>0</v>
      </c>
      <c r="AE41" s="160">
        <f>AE44</f>
        <v>0</v>
      </c>
      <c r="AF41" s="162">
        <f>AF44</f>
        <v>0</v>
      </c>
      <c r="AG41" s="162">
        <f>AG44</f>
        <v>0</v>
      </c>
      <c r="AH41" s="507">
        <v>0</v>
      </c>
      <c r="AI41" s="160">
        <f>AI44</f>
        <v>0</v>
      </c>
      <c r="AJ41" s="162">
        <f>AJ44</f>
        <v>0</v>
      </c>
      <c r="AK41" s="162">
        <f>AK44</f>
        <v>0</v>
      </c>
      <c r="AL41" s="507">
        <v>0</v>
      </c>
      <c r="AM41" s="160">
        <f>AM44</f>
        <v>0</v>
      </c>
      <c r="AN41" s="162">
        <f>AN44</f>
        <v>0</v>
      </c>
      <c r="AO41" s="162">
        <f>AO44</f>
        <v>0</v>
      </c>
      <c r="AP41" s="507">
        <v>0</v>
      </c>
      <c r="AQ41" s="160">
        <f>AQ44</f>
        <v>0</v>
      </c>
      <c r="AR41" s="162">
        <f>AR44</f>
        <v>0</v>
      </c>
      <c r="AS41" s="162">
        <f>AS44</f>
        <v>0</v>
      </c>
      <c r="AT41" s="507">
        <v>0</v>
      </c>
      <c r="AU41" s="160">
        <f>AU44</f>
        <v>0</v>
      </c>
      <c r="AV41" s="162">
        <f>AV44</f>
        <v>0</v>
      </c>
      <c r="AW41" s="162">
        <f>AW44</f>
        <v>0</v>
      </c>
      <c r="AX41" s="507">
        <v>0</v>
      </c>
      <c r="AY41" s="160">
        <f>AY44</f>
        <v>0</v>
      </c>
      <c r="AZ41" s="162">
        <f>AZ44</f>
        <v>0</v>
      </c>
      <c r="BA41" s="162">
        <f>BA44</f>
        <v>0</v>
      </c>
      <c r="BB41" s="507">
        <v>0</v>
      </c>
      <c r="BC41" s="160">
        <f>BC44</f>
        <v>0</v>
      </c>
      <c r="BD41" s="162">
        <f>BD44</f>
        <v>0</v>
      </c>
      <c r="BE41" s="162">
        <f>BE44</f>
        <v>0</v>
      </c>
      <c r="BF41" s="507">
        <v>0</v>
      </c>
      <c r="BG41" s="160">
        <f>BG44</f>
        <v>0</v>
      </c>
      <c r="BH41" s="162">
        <f>BH44</f>
        <v>0</v>
      </c>
      <c r="BI41" s="162">
        <f>BI44</f>
        <v>0</v>
      </c>
      <c r="BJ41" s="507">
        <v>0</v>
      </c>
      <c r="BK41" s="160">
        <f>BK44</f>
        <v>0</v>
      </c>
      <c r="BL41" s="162">
        <f>BL44</f>
        <v>0</v>
      </c>
      <c r="BM41" s="162">
        <f>BM44</f>
        <v>0</v>
      </c>
      <c r="BN41" s="507">
        <v>0</v>
      </c>
      <c r="BO41" s="160">
        <f>BO44</f>
        <v>12.128192755886756</v>
      </c>
      <c r="BP41" s="162">
        <f>BP44</f>
        <v>13.60792934</v>
      </c>
      <c r="BQ41" s="162">
        <f>BQ44</f>
        <v>13.60792934</v>
      </c>
      <c r="BR41" s="489">
        <f>BQ41/BP41</f>
        <v>1</v>
      </c>
      <c r="BS41" s="161">
        <f>BS44</f>
        <v>0</v>
      </c>
      <c r="BT41" s="162">
        <f>BT44</f>
        <v>0</v>
      </c>
      <c r="BU41" s="162">
        <f>BU44</f>
        <v>0</v>
      </c>
      <c r="BV41" s="507">
        <v>0</v>
      </c>
      <c r="BW41" s="160">
        <f>BW44</f>
        <v>0</v>
      </c>
      <c r="BX41" s="162">
        <f>BX44</f>
        <v>0</v>
      </c>
      <c r="BY41" s="162">
        <f>BY44</f>
        <v>0</v>
      </c>
      <c r="BZ41" s="507">
        <v>0</v>
      </c>
      <c r="CA41" s="160">
        <f>CA44</f>
        <v>0</v>
      </c>
      <c r="CB41" s="162">
        <f>CB44</f>
        <v>0</v>
      </c>
      <c r="CC41" s="162">
        <f>CC44</f>
        <v>0</v>
      </c>
      <c r="CD41" s="507">
        <v>0</v>
      </c>
      <c r="CE41" s="666">
        <f>CE44</f>
        <v>12.128192755886756</v>
      </c>
      <c r="CF41" s="667">
        <f>CF44</f>
        <v>12.385227277592563</v>
      </c>
      <c r="CG41" s="667">
        <f>CG44</f>
        <v>12.128192755886756</v>
      </c>
      <c r="CH41" s="171">
        <f t="shared" ref="CH41:CH42" si="37">CG41/CF41</f>
        <v>0.97924668510760116</v>
      </c>
      <c r="CI41" s="160">
        <f>CI44</f>
        <v>0</v>
      </c>
      <c r="CJ41" s="162">
        <f>CJ44</f>
        <v>0</v>
      </c>
      <c r="CK41" s="162">
        <f>CK44</f>
        <v>0</v>
      </c>
      <c r="CL41" s="507">
        <v>0</v>
      </c>
    </row>
    <row r="42" spans="2:90" x14ac:dyDescent="0.35">
      <c r="B42" s="8" t="s">
        <v>60</v>
      </c>
      <c r="C42" s="9">
        <v>12.128192759999999</v>
      </c>
      <c r="D42" s="7">
        <v>13.60792934</v>
      </c>
      <c r="E42" s="7">
        <v>13.60792934</v>
      </c>
      <c r="F42" s="504">
        <f t="shared" si="36"/>
        <v>1</v>
      </c>
      <c r="G42" s="6">
        <v>0</v>
      </c>
      <c r="H42" s="7">
        <v>0</v>
      </c>
      <c r="I42" s="7">
        <v>0</v>
      </c>
      <c r="J42" s="505">
        <v>0</v>
      </c>
      <c r="K42" s="9">
        <v>0</v>
      </c>
      <c r="L42" s="7">
        <v>0</v>
      </c>
      <c r="M42" s="7">
        <v>0</v>
      </c>
      <c r="N42" s="505">
        <v>0</v>
      </c>
      <c r="O42" s="9">
        <v>0</v>
      </c>
      <c r="P42" s="7">
        <v>0</v>
      </c>
      <c r="Q42" s="7">
        <v>0</v>
      </c>
      <c r="R42" s="505">
        <v>0</v>
      </c>
      <c r="S42" s="9">
        <v>0</v>
      </c>
      <c r="T42" s="7">
        <v>0</v>
      </c>
      <c r="U42" s="7">
        <v>0</v>
      </c>
      <c r="V42" s="505">
        <v>0</v>
      </c>
      <c r="W42" s="9">
        <v>0</v>
      </c>
      <c r="X42" s="7">
        <v>0</v>
      </c>
      <c r="Y42" s="7">
        <v>0</v>
      </c>
      <c r="Z42" s="505">
        <v>0</v>
      </c>
      <c r="AA42" s="6">
        <v>0</v>
      </c>
      <c r="AB42" s="7">
        <v>0</v>
      </c>
      <c r="AC42" s="7">
        <v>0</v>
      </c>
      <c r="AD42" s="505">
        <v>0</v>
      </c>
      <c r="AE42" s="9">
        <v>0</v>
      </c>
      <c r="AF42" s="7">
        <v>0</v>
      </c>
      <c r="AG42" s="7">
        <v>0</v>
      </c>
      <c r="AH42" s="505">
        <v>0</v>
      </c>
      <c r="AI42" s="9">
        <v>0</v>
      </c>
      <c r="AJ42" s="7">
        <v>0</v>
      </c>
      <c r="AK42" s="7">
        <v>0</v>
      </c>
      <c r="AL42" s="505">
        <v>0</v>
      </c>
      <c r="AM42" s="9">
        <v>0</v>
      </c>
      <c r="AN42" s="7">
        <v>0</v>
      </c>
      <c r="AO42" s="7">
        <v>0</v>
      </c>
      <c r="AP42" s="505">
        <v>0</v>
      </c>
      <c r="AQ42" s="9">
        <v>0</v>
      </c>
      <c r="AR42" s="7">
        <v>0</v>
      </c>
      <c r="AS42" s="7">
        <v>0</v>
      </c>
      <c r="AT42" s="505">
        <v>0</v>
      </c>
      <c r="AU42" s="9">
        <v>0</v>
      </c>
      <c r="AV42" s="7">
        <v>0</v>
      </c>
      <c r="AW42" s="7">
        <v>0</v>
      </c>
      <c r="AX42" s="505">
        <v>0</v>
      </c>
      <c r="AY42" s="9">
        <v>0</v>
      </c>
      <c r="AZ42" s="7">
        <v>0</v>
      </c>
      <c r="BA42" s="7">
        <v>0</v>
      </c>
      <c r="BB42" s="505">
        <v>0</v>
      </c>
      <c r="BC42" s="9">
        <v>0</v>
      </c>
      <c r="BD42" s="7">
        <v>0</v>
      </c>
      <c r="BE42" s="7">
        <v>0</v>
      </c>
      <c r="BF42" s="505">
        <v>0</v>
      </c>
      <c r="BG42" s="9">
        <v>0</v>
      </c>
      <c r="BH42" s="7">
        <v>0</v>
      </c>
      <c r="BI42" s="7">
        <v>0</v>
      </c>
      <c r="BJ42" s="505">
        <v>0</v>
      </c>
      <c r="BK42" s="9">
        <v>0</v>
      </c>
      <c r="BL42" s="7">
        <v>0</v>
      </c>
      <c r="BM42" s="7">
        <v>0</v>
      </c>
      <c r="BN42" s="505">
        <v>0</v>
      </c>
      <c r="BO42" s="9">
        <v>12.128192755886756</v>
      </c>
      <c r="BP42" s="7">
        <v>13.60792934</v>
      </c>
      <c r="BQ42" s="7">
        <v>13.60792934</v>
      </c>
      <c r="BR42" s="85">
        <f>BQ42/BP42</f>
        <v>1</v>
      </c>
      <c r="BS42" s="6">
        <v>0</v>
      </c>
      <c r="BT42" s="7">
        <v>0</v>
      </c>
      <c r="BU42" s="7">
        <v>0</v>
      </c>
      <c r="BV42" s="505">
        <v>0</v>
      </c>
      <c r="BW42" s="9">
        <v>0</v>
      </c>
      <c r="BX42" s="7">
        <v>0</v>
      </c>
      <c r="BY42" s="7">
        <v>0</v>
      </c>
      <c r="BZ42" s="505">
        <v>0</v>
      </c>
      <c r="CA42" s="9">
        <v>0</v>
      </c>
      <c r="CB42" s="7">
        <v>0</v>
      </c>
      <c r="CC42" s="7">
        <v>0</v>
      </c>
      <c r="CD42" s="505">
        <v>0</v>
      </c>
      <c r="CE42" s="323">
        <v>12.128192755886756</v>
      </c>
      <c r="CF42" s="322">
        <v>12.385227277592563</v>
      </c>
      <c r="CG42" s="322">
        <v>12.128192755886756</v>
      </c>
      <c r="CH42" s="85">
        <f t="shared" si="37"/>
        <v>0.97924668510760116</v>
      </c>
      <c r="CI42" s="9">
        <v>0</v>
      </c>
      <c r="CJ42" s="7">
        <v>0</v>
      </c>
      <c r="CK42" s="7">
        <v>0</v>
      </c>
      <c r="CL42" s="505">
        <v>0</v>
      </c>
    </row>
    <row r="43" spans="2:90" x14ac:dyDescent="0.35">
      <c r="B43" s="8" t="s">
        <v>62</v>
      </c>
      <c r="C43" s="9">
        <v>0</v>
      </c>
      <c r="D43" s="7">
        <v>0</v>
      </c>
      <c r="E43" s="7">
        <v>0</v>
      </c>
      <c r="F43" s="505">
        <v>0</v>
      </c>
      <c r="G43" s="6">
        <v>0</v>
      </c>
      <c r="H43" s="7">
        <v>0</v>
      </c>
      <c r="I43" s="7">
        <v>0</v>
      </c>
      <c r="J43" s="505">
        <v>0</v>
      </c>
      <c r="K43" s="9">
        <v>0</v>
      </c>
      <c r="L43" s="7">
        <v>0</v>
      </c>
      <c r="M43" s="7">
        <v>0</v>
      </c>
      <c r="N43" s="505">
        <v>0</v>
      </c>
      <c r="O43" s="9">
        <v>0</v>
      </c>
      <c r="P43" s="7">
        <v>0</v>
      </c>
      <c r="Q43" s="7">
        <v>0</v>
      </c>
      <c r="R43" s="505">
        <v>0</v>
      </c>
      <c r="S43" s="9">
        <v>0</v>
      </c>
      <c r="T43" s="7">
        <v>0</v>
      </c>
      <c r="U43" s="7">
        <v>0</v>
      </c>
      <c r="V43" s="505">
        <v>0</v>
      </c>
      <c r="W43" s="9">
        <v>0</v>
      </c>
      <c r="X43" s="7">
        <v>0</v>
      </c>
      <c r="Y43" s="7">
        <v>0</v>
      </c>
      <c r="Z43" s="505">
        <v>0</v>
      </c>
      <c r="AA43" s="6">
        <v>0</v>
      </c>
      <c r="AB43" s="7">
        <v>0</v>
      </c>
      <c r="AC43" s="7">
        <v>0</v>
      </c>
      <c r="AD43" s="505">
        <v>0</v>
      </c>
      <c r="AE43" s="9">
        <v>0</v>
      </c>
      <c r="AF43" s="7">
        <v>0</v>
      </c>
      <c r="AG43" s="7">
        <v>0</v>
      </c>
      <c r="AH43" s="505">
        <v>0</v>
      </c>
      <c r="AI43" s="9">
        <v>0</v>
      </c>
      <c r="AJ43" s="7">
        <v>0</v>
      </c>
      <c r="AK43" s="7">
        <v>0</v>
      </c>
      <c r="AL43" s="505">
        <v>0</v>
      </c>
      <c r="AM43" s="9">
        <v>0</v>
      </c>
      <c r="AN43" s="7">
        <v>0</v>
      </c>
      <c r="AO43" s="7">
        <v>0</v>
      </c>
      <c r="AP43" s="505">
        <v>0</v>
      </c>
      <c r="AQ43" s="9">
        <v>0</v>
      </c>
      <c r="AR43" s="7">
        <v>0</v>
      </c>
      <c r="AS43" s="7">
        <v>0</v>
      </c>
      <c r="AT43" s="505">
        <v>0</v>
      </c>
      <c r="AU43" s="9">
        <v>0</v>
      </c>
      <c r="AV43" s="7">
        <v>0</v>
      </c>
      <c r="AW43" s="7">
        <v>0</v>
      </c>
      <c r="AX43" s="505">
        <v>0</v>
      </c>
      <c r="AY43" s="9">
        <v>0</v>
      </c>
      <c r="AZ43" s="7">
        <v>0</v>
      </c>
      <c r="BA43" s="7">
        <v>0</v>
      </c>
      <c r="BB43" s="505">
        <v>0</v>
      </c>
      <c r="BC43" s="9">
        <v>0</v>
      </c>
      <c r="BD43" s="7">
        <v>0</v>
      </c>
      <c r="BE43" s="7">
        <v>0</v>
      </c>
      <c r="BF43" s="505">
        <v>0</v>
      </c>
      <c r="BG43" s="9">
        <v>0</v>
      </c>
      <c r="BH43" s="7">
        <v>0</v>
      </c>
      <c r="BI43" s="7">
        <v>0</v>
      </c>
      <c r="BJ43" s="505">
        <v>0</v>
      </c>
      <c r="BK43" s="9">
        <v>0</v>
      </c>
      <c r="BL43" s="7">
        <v>0</v>
      </c>
      <c r="BM43" s="7">
        <v>0</v>
      </c>
      <c r="BN43" s="505">
        <v>0</v>
      </c>
      <c r="BO43" s="9">
        <v>0</v>
      </c>
      <c r="BP43" s="7">
        <v>0</v>
      </c>
      <c r="BQ43" s="7">
        <v>0</v>
      </c>
      <c r="BR43" s="505">
        <v>0</v>
      </c>
      <c r="BS43" s="6">
        <v>0</v>
      </c>
      <c r="BT43" s="7">
        <v>0</v>
      </c>
      <c r="BU43" s="7">
        <v>0</v>
      </c>
      <c r="BV43" s="505">
        <v>0</v>
      </c>
      <c r="BW43" s="9">
        <v>0</v>
      </c>
      <c r="BX43" s="7">
        <v>0</v>
      </c>
      <c r="BY43" s="7">
        <v>0</v>
      </c>
      <c r="BZ43" s="505">
        <v>0</v>
      </c>
      <c r="CA43" s="9">
        <v>0</v>
      </c>
      <c r="CB43" s="7">
        <v>0</v>
      </c>
      <c r="CC43" s="7">
        <v>0</v>
      </c>
      <c r="CD43" s="505">
        <v>0</v>
      </c>
      <c r="CE43" s="323">
        <v>0</v>
      </c>
      <c r="CF43" s="322">
        <v>0</v>
      </c>
      <c r="CG43" s="322">
        <v>0</v>
      </c>
      <c r="CH43" s="12">
        <v>0</v>
      </c>
      <c r="CI43" s="9">
        <v>0</v>
      </c>
      <c r="CJ43" s="7">
        <v>0</v>
      </c>
      <c r="CK43" s="7">
        <v>0</v>
      </c>
      <c r="CL43" s="505">
        <v>0</v>
      </c>
    </row>
    <row r="44" spans="2:90" ht="15" thickBot="1" x14ac:dyDescent="0.4">
      <c r="B44" s="188" t="s">
        <v>63</v>
      </c>
      <c r="C44" s="181">
        <f>SUM(C42:C43)</f>
        <v>12.128192759999999</v>
      </c>
      <c r="D44" s="357">
        <f>SUM(D42:D43)</f>
        <v>13.60792934</v>
      </c>
      <c r="E44" s="357">
        <f>SUM(E42:E43)</f>
        <v>13.60792934</v>
      </c>
      <c r="F44" s="506">
        <f t="shared" ref="F44" si="38">E44/D44</f>
        <v>1</v>
      </c>
      <c r="G44" s="182">
        <f>SUM(G42:G43)</f>
        <v>0</v>
      </c>
      <c r="H44" s="357">
        <f>SUM(H42:H43)</f>
        <v>0</v>
      </c>
      <c r="I44" s="357">
        <f>SUM(I42:I43)</f>
        <v>0</v>
      </c>
      <c r="J44" s="358">
        <v>0</v>
      </c>
      <c r="K44" s="181">
        <f>SUM(K42:K43)</f>
        <v>0</v>
      </c>
      <c r="L44" s="357">
        <f>SUM(L42:L43)</f>
        <v>0</v>
      </c>
      <c r="M44" s="357">
        <f>SUM(M42:M43)</f>
        <v>0</v>
      </c>
      <c r="N44" s="358">
        <v>0</v>
      </c>
      <c r="O44" s="181">
        <f>SUM(O42:O43)</f>
        <v>0</v>
      </c>
      <c r="P44" s="357">
        <f>SUM(P42:P43)</f>
        <v>0</v>
      </c>
      <c r="Q44" s="357">
        <f>SUM(Q42:Q43)</f>
        <v>0</v>
      </c>
      <c r="R44" s="358">
        <v>0</v>
      </c>
      <c r="S44" s="181">
        <f>SUM(S42:S43)</f>
        <v>0</v>
      </c>
      <c r="T44" s="357">
        <f>SUM(T42:T43)</f>
        <v>0</v>
      </c>
      <c r="U44" s="357">
        <f>SUM(U42:U43)</f>
        <v>0</v>
      </c>
      <c r="V44" s="358">
        <v>0</v>
      </c>
      <c r="W44" s="181">
        <f>SUM(W42:W43)</f>
        <v>0</v>
      </c>
      <c r="X44" s="357">
        <f>SUM(X42:X43)</f>
        <v>0</v>
      </c>
      <c r="Y44" s="357">
        <f>SUM(Y42:Y43)</f>
        <v>0</v>
      </c>
      <c r="Z44" s="358">
        <v>0</v>
      </c>
      <c r="AA44" s="182">
        <f>SUM(AA42:AA43)</f>
        <v>0</v>
      </c>
      <c r="AB44" s="357">
        <f>SUM(AB42:AB43)</f>
        <v>0</v>
      </c>
      <c r="AC44" s="357">
        <f>SUM(AC42:AC43)</f>
        <v>0</v>
      </c>
      <c r="AD44" s="358">
        <v>0</v>
      </c>
      <c r="AE44" s="181">
        <f>SUM(AE42:AE43)</f>
        <v>0</v>
      </c>
      <c r="AF44" s="357">
        <f>SUM(AF42:AF43)</f>
        <v>0</v>
      </c>
      <c r="AG44" s="357">
        <f>SUM(AG42:AG43)</f>
        <v>0</v>
      </c>
      <c r="AH44" s="358">
        <v>0</v>
      </c>
      <c r="AI44" s="181">
        <f>SUM(AI42:AI43)</f>
        <v>0</v>
      </c>
      <c r="AJ44" s="357">
        <f>SUM(AJ42:AJ43)</f>
        <v>0</v>
      </c>
      <c r="AK44" s="357">
        <f>SUM(AK42:AK43)</f>
        <v>0</v>
      </c>
      <c r="AL44" s="358">
        <v>0</v>
      </c>
      <c r="AM44" s="181">
        <f>SUM(AM42:AM43)</f>
        <v>0</v>
      </c>
      <c r="AN44" s="357">
        <f>SUM(AN42:AN43)</f>
        <v>0</v>
      </c>
      <c r="AO44" s="357">
        <f>SUM(AO42:AO43)</f>
        <v>0</v>
      </c>
      <c r="AP44" s="358">
        <v>0</v>
      </c>
      <c r="AQ44" s="181">
        <f>SUM(AQ42:AQ43)</f>
        <v>0</v>
      </c>
      <c r="AR44" s="357">
        <f>SUM(AR42:AR43)</f>
        <v>0</v>
      </c>
      <c r="AS44" s="357">
        <f>SUM(AS42:AS43)</f>
        <v>0</v>
      </c>
      <c r="AT44" s="358">
        <v>0</v>
      </c>
      <c r="AU44" s="181">
        <f>SUM(AU42:AU43)</f>
        <v>0</v>
      </c>
      <c r="AV44" s="357">
        <f>SUM(AV42:AV43)</f>
        <v>0</v>
      </c>
      <c r="AW44" s="357">
        <f>SUM(AW42:AW43)</f>
        <v>0</v>
      </c>
      <c r="AX44" s="358">
        <v>0</v>
      </c>
      <c r="AY44" s="181">
        <f>SUM(AY42:AY43)</f>
        <v>0</v>
      </c>
      <c r="AZ44" s="357">
        <f>SUM(AZ42:AZ43)</f>
        <v>0</v>
      </c>
      <c r="BA44" s="357">
        <f>SUM(BA42:BA43)</f>
        <v>0</v>
      </c>
      <c r="BB44" s="358">
        <v>0</v>
      </c>
      <c r="BC44" s="181">
        <f>SUM(BC42:BC43)</f>
        <v>0</v>
      </c>
      <c r="BD44" s="357">
        <f>SUM(BD42:BD43)</f>
        <v>0</v>
      </c>
      <c r="BE44" s="357">
        <f>SUM(BE42:BE43)</f>
        <v>0</v>
      </c>
      <c r="BF44" s="358">
        <v>0</v>
      </c>
      <c r="BG44" s="181">
        <f>SUM(BG42:BG43)</f>
        <v>0</v>
      </c>
      <c r="BH44" s="357">
        <f>SUM(BH42:BH43)</f>
        <v>0</v>
      </c>
      <c r="BI44" s="357">
        <f>SUM(BI42:BI43)</f>
        <v>0</v>
      </c>
      <c r="BJ44" s="358">
        <v>0</v>
      </c>
      <c r="BK44" s="181">
        <f>SUM(BK42:BK43)</f>
        <v>0</v>
      </c>
      <c r="BL44" s="357">
        <f>SUM(BL42:BL43)</f>
        <v>0</v>
      </c>
      <c r="BM44" s="357">
        <f>SUM(BM42:BM43)</f>
        <v>0</v>
      </c>
      <c r="BN44" s="358">
        <v>0</v>
      </c>
      <c r="BO44" s="181">
        <f>SUM(BO42:BO43)</f>
        <v>12.128192755886756</v>
      </c>
      <c r="BP44" s="357">
        <f>SUM(BP42:BP43)</f>
        <v>13.60792934</v>
      </c>
      <c r="BQ44" s="357">
        <f>SUM(BQ42:BQ43)</f>
        <v>13.60792934</v>
      </c>
      <c r="BR44" s="358">
        <v>0</v>
      </c>
      <c r="BS44" s="182">
        <f>SUM(BS42:BS43)</f>
        <v>0</v>
      </c>
      <c r="BT44" s="357">
        <f>SUM(BT42:BT43)</f>
        <v>0</v>
      </c>
      <c r="BU44" s="357">
        <f>SUM(BU42:BU43)</f>
        <v>0</v>
      </c>
      <c r="BV44" s="358">
        <v>0</v>
      </c>
      <c r="BW44" s="181">
        <f>SUM(BW42:BW43)</f>
        <v>0</v>
      </c>
      <c r="BX44" s="357">
        <f>SUM(BX42:BX43)</f>
        <v>0</v>
      </c>
      <c r="BY44" s="357">
        <f>SUM(BY42:BY43)</f>
        <v>0</v>
      </c>
      <c r="BZ44" s="358">
        <v>0</v>
      </c>
      <c r="CA44" s="181">
        <f>SUM(CA42:CA43)</f>
        <v>0</v>
      </c>
      <c r="CB44" s="357">
        <f>SUM(CB42:CB43)</f>
        <v>0</v>
      </c>
      <c r="CC44" s="357">
        <f>SUM(CC42:CC43)</f>
        <v>0</v>
      </c>
      <c r="CD44" s="358">
        <v>0</v>
      </c>
      <c r="CE44" s="356">
        <f>SUM(CE42:CE43)</f>
        <v>12.128192755886756</v>
      </c>
      <c r="CF44" s="354">
        <f>SUM(CF42:CF43)</f>
        <v>12.385227277592563</v>
      </c>
      <c r="CG44" s="354">
        <f>SUM(CG42:CG43)</f>
        <v>12.128192755886756</v>
      </c>
      <c r="CH44" s="183">
        <f t="shared" ref="CH44" si="39">CG44/CF44</f>
        <v>0.97924668510760116</v>
      </c>
      <c r="CI44" s="181">
        <f>SUM(CI42:CI43)</f>
        <v>0</v>
      </c>
      <c r="CJ44" s="357">
        <f>SUM(CJ42:CJ43)</f>
        <v>0</v>
      </c>
      <c r="CK44" s="357">
        <f>SUM(CK42:CK43)</f>
        <v>0</v>
      </c>
      <c r="CL44" s="358">
        <v>0</v>
      </c>
    </row>
    <row r="45" spans="2:90" x14ac:dyDescent="0.35">
      <c r="B45" s="5"/>
      <c r="C45" s="3"/>
      <c r="D45" s="3"/>
      <c r="E45" s="3"/>
      <c r="F45" s="3"/>
      <c r="G45" s="3"/>
      <c r="H45" s="3"/>
      <c r="I45" s="3"/>
      <c r="K45" s="3"/>
      <c r="L45" s="3"/>
      <c r="M45" s="3"/>
      <c r="T45" s="3"/>
      <c r="U45" s="3"/>
      <c r="AI45" s="3"/>
      <c r="AJ45" s="3"/>
      <c r="AK45" s="3"/>
      <c r="AQ45" s="96"/>
      <c r="AR45" s="96"/>
      <c r="AS45" s="96"/>
      <c r="AY45" s="3"/>
      <c r="AZ45" s="3"/>
      <c r="BA45" s="773"/>
      <c r="BC45" s="96"/>
      <c r="BD45" s="96"/>
      <c r="BE45" s="96"/>
      <c r="BG45" s="3"/>
      <c r="BH45" s="3"/>
      <c r="BI45" s="3"/>
      <c r="BK45" s="3"/>
      <c r="BL45" s="3"/>
      <c r="BM45" s="3"/>
    </row>
    <row r="46" spans="2:90" ht="15" thickBot="1" x14ac:dyDescent="0.4">
      <c r="B46" s="5" t="s">
        <v>138</v>
      </c>
      <c r="C46" s="3"/>
      <c r="D46" s="3"/>
      <c r="E46" s="3"/>
      <c r="F46" s="3"/>
      <c r="G46" s="3"/>
      <c r="H46" s="3"/>
      <c r="I46" s="3"/>
      <c r="K46" s="3"/>
      <c r="L46" s="3"/>
      <c r="M46" s="3"/>
      <c r="T46" s="3"/>
      <c r="U46" s="3"/>
      <c r="AI46" s="3"/>
      <c r="AJ46" s="3"/>
      <c r="AK46" s="3"/>
      <c r="AQ46" s="96"/>
      <c r="AR46" s="96"/>
      <c r="AS46" s="96"/>
      <c r="AY46" s="3"/>
      <c r="AZ46" s="3"/>
      <c r="BA46" s="773"/>
      <c r="BC46" s="96"/>
      <c r="BD46" s="96"/>
      <c r="BE46" s="96"/>
      <c r="BG46" s="3"/>
      <c r="BH46" s="3"/>
      <c r="BI46" s="3"/>
      <c r="BK46" s="3"/>
      <c r="BL46" s="3"/>
      <c r="BM46" s="3"/>
    </row>
    <row r="47" spans="2:90" ht="27" customHeight="1" thickBot="1" x14ac:dyDescent="0.4">
      <c r="B47" s="920" t="s">
        <v>420</v>
      </c>
      <c r="C47" s="918" t="s">
        <v>228</v>
      </c>
      <c r="D47" s="916"/>
      <c r="E47" s="916"/>
      <c r="F47" s="917"/>
      <c r="G47" s="923" t="s">
        <v>259</v>
      </c>
      <c r="H47" s="924"/>
      <c r="I47" s="924"/>
      <c r="J47" s="925"/>
      <c r="K47" s="915" t="s">
        <v>14</v>
      </c>
      <c r="L47" s="916"/>
      <c r="M47" s="916"/>
      <c r="N47" s="917"/>
      <c r="O47" s="915" t="s">
        <v>304</v>
      </c>
      <c r="P47" s="916"/>
      <c r="Q47" s="916"/>
      <c r="R47" s="917"/>
      <c r="S47" s="915" t="s">
        <v>41</v>
      </c>
      <c r="T47" s="916"/>
      <c r="U47" s="916"/>
      <c r="V47" s="917"/>
      <c r="W47" s="918" t="s">
        <v>242</v>
      </c>
      <c r="X47" s="916"/>
      <c r="Y47" s="916"/>
      <c r="Z47" s="917"/>
      <c r="AA47" s="915" t="s">
        <v>42</v>
      </c>
      <c r="AB47" s="916"/>
      <c r="AC47" s="916"/>
      <c r="AD47" s="917"/>
      <c r="AE47" s="915" t="s">
        <v>243</v>
      </c>
      <c r="AF47" s="916"/>
      <c r="AG47" s="916"/>
      <c r="AH47" s="917"/>
      <c r="AI47" s="915" t="s">
        <v>44</v>
      </c>
      <c r="AJ47" s="916"/>
      <c r="AK47" s="916"/>
      <c r="AL47" s="917"/>
      <c r="AM47" s="915" t="s">
        <v>76</v>
      </c>
      <c r="AN47" s="916"/>
      <c r="AO47" s="916"/>
      <c r="AP47" s="917"/>
      <c r="AQ47" s="915" t="s">
        <v>260</v>
      </c>
      <c r="AR47" s="918"/>
      <c r="AS47" s="918"/>
      <c r="AT47" s="919"/>
      <c r="AU47" s="915" t="s">
        <v>45</v>
      </c>
      <c r="AV47" s="918"/>
      <c r="AW47" s="918"/>
      <c r="AX47" s="919"/>
      <c r="AY47" s="915" t="s">
        <v>245</v>
      </c>
      <c r="AZ47" s="918"/>
      <c r="BA47" s="918"/>
      <c r="BB47" s="919"/>
      <c r="BC47" s="915" t="s">
        <v>246</v>
      </c>
      <c r="BD47" s="918"/>
      <c r="BE47" s="918"/>
      <c r="BF47" s="919"/>
      <c r="BG47" s="915" t="s">
        <v>247</v>
      </c>
      <c r="BH47" s="918"/>
      <c r="BI47" s="918"/>
      <c r="BJ47" s="919"/>
      <c r="BK47" s="918" t="s">
        <v>262</v>
      </c>
      <c r="BL47" s="918"/>
      <c r="BM47" s="918"/>
      <c r="BN47" s="919"/>
      <c r="BO47" s="915" t="s">
        <v>250</v>
      </c>
      <c r="BP47" s="916"/>
      <c r="BQ47" s="916"/>
      <c r="BR47" s="917"/>
      <c r="BS47" s="915" t="s">
        <v>263</v>
      </c>
      <c r="BT47" s="916"/>
      <c r="BU47" s="916"/>
      <c r="BV47" s="917"/>
      <c r="BW47" s="915" t="s">
        <v>264</v>
      </c>
      <c r="BX47" s="916"/>
      <c r="BY47" s="916"/>
      <c r="BZ47" s="917"/>
      <c r="CA47" s="915" t="s">
        <v>265</v>
      </c>
      <c r="CB47" s="916"/>
      <c r="CC47" s="916"/>
      <c r="CD47" s="917"/>
      <c r="CE47" s="915" t="s">
        <v>405</v>
      </c>
      <c r="CF47" s="916"/>
      <c r="CG47" s="916"/>
      <c r="CH47" s="917"/>
    </row>
    <row r="48" spans="2:90" ht="15" customHeight="1" x14ac:dyDescent="0.35">
      <c r="B48" s="921"/>
      <c r="C48" s="910" t="s">
        <v>107</v>
      </c>
      <c r="D48" s="904" t="s">
        <v>108</v>
      </c>
      <c r="E48" s="906" t="s">
        <v>50</v>
      </c>
      <c r="F48" s="908" t="s">
        <v>150</v>
      </c>
      <c r="G48" s="910" t="s">
        <v>107</v>
      </c>
      <c r="H48" s="904" t="s">
        <v>108</v>
      </c>
      <c r="I48" s="906" t="s">
        <v>50</v>
      </c>
      <c r="J48" s="908" t="s">
        <v>150</v>
      </c>
      <c r="K48" s="902" t="s">
        <v>107</v>
      </c>
      <c r="L48" s="904" t="s">
        <v>108</v>
      </c>
      <c r="M48" s="906" t="s">
        <v>50</v>
      </c>
      <c r="N48" s="908" t="s">
        <v>150</v>
      </c>
      <c r="O48" s="902" t="s">
        <v>107</v>
      </c>
      <c r="P48" s="904" t="s">
        <v>108</v>
      </c>
      <c r="Q48" s="906" t="s">
        <v>50</v>
      </c>
      <c r="R48" s="908" t="s">
        <v>150</v>
      </c>
      <c r="S48" s="902" t="s">
        <v>107</v>
      </c>
      <c r="T48" s="904" t="s">
        <v>108</v>
      </c>
      <c r="U48" s="906" t="s">
        <v>50</v>
      </c>
      <c r="V48" s="908" t="s">
        <v>150</v>
      </c>
      <c r="W48" s="910" t="s">
        <v>107</v>
      </c>
      <c r="X48" s="904" t="s">
        <v>108</v>
      </c>
      <c r="Y48" s="906" t="s">
        <v>50</v>
      </c>
      <c r="Z48" s="908" t="s">
        <v>150</v>
      </c>
      <c r="AA48" s="902" t="s">
        <v>107</v>
      </c>
      <c r="AB48" s="904" t="s">
        <v>108</v>
      </c>
      <c r="AC48" s="906" t="s">
        <v>50</v>
      </c>
      <c r="AD48" s="908" t="s">
        <v>150</v>
      </c>
      <c r="AE48" s="902" t="s">
        <v>107</v>
      </c>
      <c r="AF48" s="904" t="s">
        <v>108</v>
      </c>
      <c r="AG48" s="906" t="s">
        <v>50</v>
      </c>
      <c r="AH48" s="908" t="s">
        <v>150</v>
      </c>
      <c r="AI48" s="902" t="s">
        <v>107</v>
      </c>
      <c r="AJ48" s="904" t="s">
        <v>108</v>
      </c>
      <c r="AK48" s="906" t="s">
        <v>50</v>
      </c>
      <c r="AL48" s="908" t="s">
        <v>150</v>
      </c>
      <c r="AM48" s="902" t="s">
        <v>107</v>
      </c>
      <c r="AN48" s="904" t="s">
        <v>108</v>
      </c>
      <c r="AO48" s="906" t="s">
        <v>50</v>
      </c>
      <c r="AP48" s="908" t="s">
        <v>150</v>
      </c>
      <c r="AQ48" s="902" t="s">
        <v>107</v>
      </c>
      <c r="AR48" s="904" t="s">
        <v>108</v>
      </c>
      <c r="AS48" s="904" t="s">
        <v>50</v>
      </c>
      <c r="AT48" s="908" t="s">
        <v>150</v>
      </c>
      <c r="AU48" s="902" t="s">
        <v>107</v>
      </c>
      <c r="AV48" s="904" t="s">
        <v>108</v>
      </c>
      <c r="AW48" s="904" t="s">
        <v>50</v>
      </c>
      <c r="AX48" s="908" t="s">
        <v>150</v>
      </c>
      <c r="AY48" s="902" t="s">
        <v>107</v>
      </c>
      <c r="AZ48" s="904" t="s">
        <v>108</v>
      </c>
      <c r="BA48" s="904" t="s">
        <v>50</v>
      </c>
      <c r="BB48" s="908" t="s">
        <v>150</v>
      </c>
      <c r="BC48" s="902" t="s">
        <v>107</v>
      </c>
      <c r="BD48" s="904" t="s">
        <v>108</v>
      </c>
      <c r="BE48" s="904" t="s">
        <v>50</v>
      </c>
      <c r="BF48" s="908" t="s">
        <v>150</v>
      </c>
      <c r="BG48" s="902" t="s">
        <v>107</v>
      </c>
      <c r="BH48" s="904" t="s">
        <v>108</v>
      </c>
      <c r="BI48" s="904" t="s">
        <v>50</v>
      </c>
      <c r="BJ48" s="908" t="s">
        <v>150</v>
      </c>
      <c r="BK48" s="910" t="s">
        <v>107</v>
      </c>
      <c r="BL48" s="904" t="s">
        <v>108</v>
      </c>
      <c r="BM48" s="904" t="s">
        <v>50</v>
      </c>
      <c r="BN48" s="908" t="s">
        <v>150</v>
      </c>
      <c r="BO48" s="902" t="s">
        <v>107</v>
      </c>
      <c r="BP48" s="904" t="s">
        <v>108</v>
      </c>
      <c r="BQ48" s="906" t="s">
        <v>50</v>
      </c>
      <c r="BR48" s="908" t="s">
        <v>150</v>
      </c>
      <c r="BS48" s="902" t="s">
        <v>107</v>
      </c>
      <c r="BT48" s="904" t="s">
        <v>108</v>
      </c>
      <c r="BU48" s="906" t="s">
        <v>50</v>
      </c>
      <c r="BV48" s="908" t="s">
        <v>150</v>
      </c>
      <c r="BW48" s="902" t="s">
        <v>107</v>
      </c>
      <c r="BX48" s="904" t="s">
        <v>108</v>
      </c>
      <c r="BY48" s="906" t="s">
        <v>50</v>
      </c>
      <c r="BZ48" s="908" t="s">
        <v>150</v>
      </c>
      <c r="CA48" s="902" t="s">
        <v>107</v>
      </c>
      <c r="CB48" s="904" t="s">
        <v>108</v>
      </c>
      <c r="CC48" s="906" t="s">
        <v>50</v>
      </c>
      <c r="CD48" s="908" t="s">
        <v>150</v>
      </c>
      <c r="CE48" s="902" t="s">
        <v>107</v>
      </c>
      <c r="CF48" s="904" t="s">
        <v>108</v>
      </c>
      <c r="CG48" s="906" t="s">
        <v>50</v>
      </c>
      <c r="CH48" s="908" t="s">
        <v>150</v>
      </c>
    </row>
    <row r="49" spans="2:86" ht="32.25" customHeight="1" thickBot="1" x14ac:dyDescent="0.4">
      <c r="B49" s="922"/>
      <c r="C49" s="911"/>
      <c r="D49" s="905"/>
      <c r="E49" s="907"/>
      <c r="F49" s="909"/>
      <c r="G49" s="911"/>
      <c r="H49" s="905"/>
      <c r="I49" s="907"/>
      <c r="J49" s="909"/>
      <c r="K49" s="903"/>
      <c r="L49" s="905"/>
      <c r="M49" s="907"/>
      <c r="N49" s="909"/>
      <c r="O49" s="903"/>
      <c r="P49" s="905"/>
      <c r="Q49" s="907"/>
      <c r="R49" s="909"/>
      <c r="S49" s="903"/>
      <c r="T49" s="905"/>
      <c r="U49" s="907"/>
      <c r="V49" s="909"/>
      <c r="W49" s="911"/>
      <c r="X49" s="905"/>
      <c r="Y49" s="907"/>
      <c r="Z49" s="909"/>
      <c r="AA49" s="903"/>
      <c r="AB49" s="905"/>
      <c r="AC49" s="907"/>
      <c r="AD49" s="909"/>
      <c r="AE49" s="903"/>
      <c r="AF49" s="905"/>
      <c r="AG49" s="907"/>
      <c r="AH49" s="909"/>
      <c r="AI49" s="903"/>
      <c r="AJ49" s="905"/>
      <c r="AK49" s="907"/>
      <c r="AL49" s="909"/>
      <c r="AM49" s="903"/>
      <c r="AN49" s="905"/>
      <c r="AO49" s="907"/>
      <c r="AP49" s="909"/>
      <c r="AQ49" s="903"/>
      <c r="AR49" s="905"/>
      <c r="AS49" s="905"/>
      <c r="AT49" s="909"/>
      <c r="AU49" s="903"/>
      <c r="AV49" s="905"/>
      <c r="AW49" s="905"/>
      <c r="AX49" s="909"/>
      <c r="AY49" s="903"/>
      <c r="AZ49" s="905"/>
      <c r="BA49" s="905"/>
      <c r="BB49" s="909"/>
      <c r="BC49" s="903"/>
      <c r="BD49" s="905"/>
      <c r="BE49" s="905"/>
      <c r="BF49" s="909"/>
      <c r="BG49" s="903"/>
      <c r="BH49" s="905"/>
      <c r="BI49" s="905"/>
      <c r="BJ49" s="909"/>
      <c r="BK49" s="911"/>
      <c r="BL49" s="905"/>
      <c r="BM49" s="905"/>
      <c r="BN49" s="909"/>
      <c r="BO49" s="903"/>
      <c r="BP49" s="905"/>
      <c r="BQ49" s="907"/>
      <c r="BR49" s="909"/>
      <c r="BS49" s="903"/>
      <c r="BT49" s="905"/>
      <c r="BU49" s="907"/>
      <c r="BV49" s="909"/>
      <c r="BW49" s="903"/>
      <c r="BX49" s="905"/>
      <c r="BY49" s="907"/>
      <c r="BZ49" s="909"/>
      <c r="CA49" s="903"/>
      <c r="CB49" s="905"/>
      <c r="CC49" s="907"/>
      <c r="CD49" s="909"/>
      <c r="CE49" s="903"/>
      <c r="CF49" s="905"/>
      <c r="CG49" s="907"/>
      <c r="CH49" s="909"/>
    </row>
    <row r="50" spans="2:86" x14ac:dyDescent="0.35">
      <c r="B50" s="317" t="s">
        <v>67</v>
      </c>
      <c r="C50" s="207">
        <v>19679.475409001887</v>
      </c>
      <c r="D50" s="207">
        <v>22281.178451873595</v>
      </c>
      <c r="E50" s="195">
        <v>12481.758970641888</v>
      </c>
      <c r="F50" s="318">
        <f t="shared" ref="F50:F58" si="40">E50/D50</f>
        <v>0.56019294480325443</v>
      </c>
      <c r="G50" s="207">
        <f>G57+G60</f>
        <v>35.065708999999991</v>
      </c>
      <c r="H50" s="207">
        <f>H57+H60</f>
        <v>34.865708999999995</v>
      </c>
      <c r="I50" s="207">
        <f>I57+I60</f>
        <v>35.576708869999997</v>
      </c>
      <c r="J50" s="319">
        <f>I50/H50</f>
        <v>1.0203925257908852</v>
      </c>
      <c r="K50" s="207">
        <f>K57+K60</f>
        <v>430.01624468</v>
      </c>
      <c r="L50" s="207">
        <f>L57+L60</f>
        <v>624.42676589999996</v>
      </c>
      <c r="M50" s="207">
        <f>M57+M60</f>
        <v>506.10103056000003</v>
      </c>
      <c r="N50" s="319">
        <f t="shared" ref="N50:N55" si="41">M50/L50</f>
        <v>0.8105050234842921</v>
      </c>
      <c r="O50" s="207">
        <f>O57+O60</f>
        <v>22.275780000000001</v>
      </c>
      <c r="P50" s="207">
        <f>P57+P60</f>
        <v>26.185437550000003</v>
      </c>
      <c r="Q50" s="207">
        <f>Q57+Q60</f>
        <v>19.148880399999999</v>
      </c>
      <c r="R50" s="319">
        <f t="shared" ref="R50:R55" si="42">Q50/P50</f>
        <v>0.73127975667528977</v>
      </c>
      <c r="S50" s="207">
        <f>S57+S60</f>
        <v>5.0000000000000001E-3</v>
      </c>
      <c r="T50" s="207">
        <f>T57+T60</f>
        <v>5.0000000000000001E-3</v>
      </c>
      <c r="U50" s="207">
        <f>U57+U60</f>
        <v>0</v>
      </c>
      <c r="V50" s="318">
        <f>U50/T50</f>
        <v>0</v>
      </c>
      <c r="W50" s="207">
        <f>W57+W60</f>
        <v>36.991869999999992</v>
      </c>
      <c r="X50" s="207">
        <f>X57+X60</f>
        <v>36.983817989999991</v>
      </c>
      <c r="Y50" s="207">
        <f>Y57+Y60</f>
        <v>28.653209040000004</v>
      </c>
      <c r="Z50" s="320">
        <f>Y50/X50</f>
        <v>0.7747498932573027</v>
      </c>
      <c r="AA50" s="224">
        <f>AA57+AA60</f>
        <v>20.929030000000001</v>
      </c>
      <c r="AB50" s="225">
        <f>AB57+AB60</f>
        <v>22.097404130000001</v>
      </c>
      <c r="AC50" s="225">
        <f>AC57+AC60</f>
        <v>5.6437734399999995</v>
      </c>
      <c r="AD50" s="320">
        <f>AC50/AB50</f>
        <v>0.25540436364368557</v>
      </c>
      <c r="AE50" s="224">
        <f>AE57+AE60</f>
        <v>55.647239999999996</v>
      </c>
      <c r="AF50" s="225">
        <f>AF57+AF60</f>
        <v>89.131482099999999</v>
      </c>
      <c r="AG50" s="225">
        <f>AG57+AG60</f>
        <v>97.263400619999999</v>
      </c>
      <c r="AH50" s="320">
        <f>AG50/AF50</f>
        <v>1.0912350869570024</v>
      </c>
      <c r="AI50" s="224">
        <f>AI57+AI60</f>
        <v>5358.2023599999993</v>
      </c>
      <c r="AJ50" s="225">
        <f>AJ57+AJ60</f>
        <v>7080.62176894</v>
      </c>
      <c r="AK50" s="225">
        <f>AK57+AK60</f>
        <v>3180.5543729199999</v>
      </c>
      <c r="AL50" s="320">
        <f>AK50/AJ50</f>
        <v>0.4491913954325148</v>
      </c>
      <c r="AM50" s="224">
        <f>AM57+AM60</f>
        <v>49.688209049999998</v>
      </c>
      <c r="AN50" s="225">
        <f>AN57+AN60</f>
        <v>57.369507990000002</v>
      </c>
      <c r="AO50" s="225">
        <f>AO57+AO60</f>
        <v>41.023910619999995</v>
      </c>
      <c r="AP50" s="320">
        <f>AO50/AN50</f>
        <v>0.71508214132062653</v>
      </c>
      <c r="AQ50" s="224">
        <f>AQ57+AQ60</f>
        <v>626.96238151600005</v>
      </c>
      <c r="AR50" s="225">
        <f>AR57+AR60</f>
        <v>635.76032689600004</v>
      </c>
      <c r="AS50" s="225">
        <f>AS57+AS60</f>
        <v>458.52447449599998</v>
      </c>
      <c r="AT50" s="320">
        <f>AS50/AR50</f>
        <v>0.72122222022672244</v>
      </c>
      <c r="AU50" s="224">
        <f>AU57+AU60</f>
        <v>11.1938</v>
      </c>
      <c r="AV50" s="225">
        <f>AV57+AV60</f>
        <v>11.1938</v>
      </c>
      <c r="AW50" s="225">
        <f>AW57+AW60</f>
        <v>1.7905760500000001</v>
      </c>
      <c r="AX50" s="320">
        <f>AW50/AV50</f>
        <v>0.15996141167431974</v>
      </c>
      <c r="AY50" s="224">
        <f>AY57+AY60</f>
        <v>18.760379999999998</v>
      </c>
      <c r="AZ50" s="225">
        <f>AZ57+AZ60</f>
        <v>22.09832531</v>
      </c>
      <c r="BA50" s="225">
        <f>BA57+BA60</f>
        <v>19.281738540000003</v>
      </c>
      <c r="BB50" s="320">
        <f>BA50/AZ50</f>
        <v>0.87254297642521228</v>
      </c>
      <c r="BC50" s="224">
        <f>BC57+BC60</f>
        <v>1.06979</v>
      </c>
      <c r="BD50" s="225">
        <f>BD57+BD60</f>
        <v>1.497795</v>
      </c>
      <c r="BE50" s="225">
        <f>BE57+BE60</f>
        <v>1.487795</v>
      </c>
      <c r="BF50" s="362">
        <f>BE50/BD50</f>
        <v>0.99332351890612536</v>
      </c>
      <c r="BG50" s="224">
        <f>BG57+BG60</f>
        <v>4721.7185900000004</v>
      </c>
      <c r="BH50" s="225">
        <f>BH57+BH60</f>
        <v>4527.9193833400004</v>
      </c>
      <c r="BI50" s="225">
        <f>BI57+BI60</f>
        <v>2481.9742008900002</v>
      </c>
      <c r="BJ50" s="318">
        <f>BI50/BH50</f>
        <v>0.54814893790339136</v>
      </c>
      <c r="BK50" s="224">
        <f>BK57+BK60</f>
        <v>7699.8631800000003</v>
      </c>
      <c r="BL50" s="225">
        <f>BL57+BL60</f>
        <v>8343.8203299800007</v>
      </c>
      <c r="BM50" s="225">
        <f>BM57+BM60</f>
        <v>5213.1665170699998</v>
      </c>
      <c r="BN50" s="320">
        <f t="shared" ref="BN50:BN58" si="43">BM50/BL50</f>
        <v>0.62479371689472796</v>
      </c>
      <c r="BO50" s="224">
        <f>BO57+BO60</f>
        <v>255.57971000000001</v>
      </c>
      <c r="BP50" s="225">
        <f>BP57+BP60</f>
        <v>399.52971000000002</v>
      </c>
      <c r="BQ50" s="225">
        <f>BQ57+BQ60</f>
        <v>145.77809578</v>
      </c>
      <c r="BR50" s="320">
        <f>BQ50/BP50</f>
        <v>0.36487423120548407</v>
      </c>
      <c r="BS50" s="224">
        <f>BS57+BS60</f>
        <v>0.70799999999999996</v>
      </c>
      <c r="BT50" s="225">
        <f>BT57+BT60</f>
        <v>0.70799999999999996</v>
      </c>
      <c r="BU50" s="225">
        <f>BU57+BU60</f>
        <v>0.68555042999999993</v>
      </c>
      <c r="BV50" s="320">
        <f>BU50/BT50</f>
        <v>0.96829156779661008</v>
      </c>
      <c r="BW50" s="224">
        <f>BW57+BW60</f>
        <v>2</v>
      </c>
      <c r="BX50" s="225">
        <f>BX57+BX60</f>
        <v>1.9302093899999999</v>
      </c>
      <c r="BY50" s="225">
        <f>BY57+BY60</f>
        <v>0.46519767000000001</v>
      </c>
      <c r="BZ50" s="320">
        <f>BY50/BX50</f>
        <v>0.24100891458205995</v>
      </c>
      <c r="CA50" s="224">
        <f>CA57+CA60</f>
        <v>272.79813475588674</v>
      </c>
      <c r="CB50" s="225">
        <f>CB57+CB60</f>
        <v>305.03367835759263</v>
      </c>
      <c r="CC50" s="225">
        <f>CC57+CC60</f>
        <v>184.6395382458868</v>
      </c>
      <c r="CD50" s="320">
        <f>CC50/CB50</f>
        <v>0.60530869653492114</v>
      </c>
      <c r="CE50" s="224">
        <f>CE57+CE60</f>
        <v>60</v>
      </c>
      <c r="CF50" s="225">
        <f>CF57+CF60</f>
        <v>60</v>
      </c>
      <c r="CG50" s="225">
        <f>CG57+CG60</f>
        <v>60</v>
      </c>
      <c r="CH50" s="320">
        <f>CG50/CF50</f>
        <v>1</v>
      </c>
    </row>
    <row r="51" spans="2:86" x14ac:dyDescent="0.35">
      <c r="B51" s="8" t="s">
        <v>57</v>
      </c>
      <c r="C51" s="322">
        <v>790.09618</v>
      </c>
      <c r="D51" s="322">
        <v>794.67879938999999</v>
      </c>
      <c r="E51" s="322">
        <v>684.0875665599998</v>
      </c>
      <c r="F51" s="85">
        <f t="shared" si="40"/>
        <v>0.86083530488684146</v>
      </c>
      <c r="G51" s="258">
        <v>0</v>
      </c>
      <c r="H51" s="322">
        <v>0</v>
      </c>
      <c r="I51" s="322">
        <v>0</v>
      </c>
      <c r="J51" s="12">
        <v>0</v>
      </c>
      <c r="K51" s="322">
        <v>84.081429999999997</v>
      </c>
      <c r="L51" s="322">
        <v>85.365378179999993</v>
      </c>
      <c r="M51" s="322">
        <v>76.55526835000002</v>
      </c>
      <c r="N51" s="85">
        <f t="shared" si="41"/>
        <v>0.89679528143806586</v>
      </c>
      <c r="O51" s="323">
        <v>4.9611999999999998</v>
      </c>
      <c r="P51" s="322">
        <v>4.9845578599999998</v>
      </c>
      <c r="Q51" s="322">
        <v>4.9097249199999986</v>
      </c>
      <c r="R51" s="85">
        <f t="shared" si="42"/>
        <v>0.98498704557117911</v>
      </c>
      <c r="S51" s="323">
        <v>0</v>
      </c>
      <c r="T51" s="322">
        <v>0</v>
      </c>
      <c r="U51" s="322">
        <v>0</v>
      </c>
      <c r="V51" s="12">
        <v>0</v>
      </c>
      <c r="W51" s="258">
        <v>0</v>
      </c>
      <c r="X51" s="322">
        <v>0</v>
      </c>
      <c r="Y51" s="322">
        <v>0</v>
      </c>
      <c r="Z51" s="12">
        <v>0</v>
      </c>
      <c r="AA51" s="322">
        <v>0</v>
      </c>
      <c r="AB51" s="322">
        <v>0</v>
      </c>
      <c r="AC51" s="322">
        <v>0</v>
      </c>
      <c r="AD51" s="12">
        <v>0</v>
      </c>
      <c r="AE51" s="323">
        <v>0</v>
      </c>
      <c r="AF51" s="322">
        <v>0</v>
      </c>
      <c r="AG51" s="322">
        <v>0</v>
      </c>
      <c r="AH51" s="12">
        <v>0</v>
      </c>
      <c r="AI51" s="324">
        <v>0</v>
      </c>
      <c r="AJ51" s="59">
        <v>0</v>
      </c>
      <c r="AK51" s="59">
        <v>0</v>
      </c>
      <c r="AL51" s="325">
        <v>0</v>
      </c>
      <c r="AM51" s="323">
        <v>0</v>
      </c>
      <c r="AN51" s="322">
        <v>0</v>
      </c>
      <c r="AO51" s="322">
        <v>0</v>
      </c>
      <c r="AP51" s="12">
        <v>0</v>
      </c>
      <c r="AQ51" s="323">
        <v>0</v>
      </c>
      <c r="AR51" s="322">
        <v>0</v>
      </c>
      <c r="AS51" s="322">
        <v>0</v>
      </c>
      <c r="AT51" s="12">
        <v>0</v>
      </c>
      <c r="AU51" s="323">
        <v>0</v>
      </c>
      <c r="AV51" s="322">
        <v>0</v>
      </c>
      <c r="AW51" s="322">
        <v>0</v>
      </c>
      <c r="AX51" s="12">
        <v>0</v>
      </c>
      <c r="AY51" s="323">
        <v>7.3895100000000005</v>
      </c>
      <c r="AZ51" s="322">
        <v>7.3895100000000005</v>
      </c>
      <c r="BA51" s="322">
        <v>6.5818336500000001</v>
      </c>
      <c r="BB51" s="85">
        <f>BA51/AZ51</f>
        <v>0.89069960660449743</v>
      </c>
      <c r="BC51" s="323">
        <v>0</v>
      </c>
      <c r="BD51" s="322">
        <v>0</v>
      </c>
      <c r="BE51" s="322">
        <v>0</v>
      </c>
      <c r="BF51" s="6">
        <v>0</v>
      </c>
      <c r="BG51" s="57">
        <v>20.274609999999999</v>
      </c>
      <c r="BH51" s="59">
        <v>19.939373289999999</v>
      </c>
      <c r="BI51" s="59">
        <v>16.896204579999999</v>
      </c>
      <c r="BJ51" s="364">
        <f>BI51/BH51</f>
        <v>0.84737891879850558</v>
      </c>
      <c r="BK51" s="258">
        <v>673.38943000000006</v>
      </c>
      <c r="BL51" s="322">
        <v>676.99998005999998</v>
      </c>
      <c r="BM51" s="322">
        <v>579.14453506000007</v>
      </c>
      <c r="BN51" s="85">
        <f t="shared" si="43"/>
        <v>0.85545724094212328</v>
      </c>
      <c r="BO51" s="323">
        <v>0</v>
      </c>
      <c r="BP51" s="322">
        <v>0</v>
      </c>
      <c r="BQ51" s="322">
        <v>0</v>
      </c>
      <c r="BR51" s="12">
        <v>0</v>
      </c>
      <c r="BS51" s="323">
        <v>0</v>
      </c>
      <c r="BT51" s="322">
        <v>0</v>
      </c>
      <c r="BU51" s="322">
        <v>0</v>
      </c>
      <c r="BV51" s="12">
        <v>0</v>
      </c>
      <c r="BW51" s="323">
        <v>0</v>
      </c>
      <c r="BX51" s="322">
        <v>0</v>
      </c>
      <c r="BY51" s="322">
        <v>0</v>
      </c>
      <c r="BZ51" s="12">
        <v>0</v>
      </c>
      <c r="CA51" s="323">
        <v>0</v>
      </c>
      <c r="CB51" s="322">
        <v>0</v>
      </c>
      <c r="CC51" s="322">
        <v>0</v>
      </c>
      <c r="CD51" s="12">
        <v>0</v>
      </c>
      <c r="CE51" s="323">
        <v>0</v>
      </c>
      <c r="CF51" s="322">
        <v>0</v>
      </c>
      <c r="CG51" s="322">
        <v>0</v>
      </c>
      <c r="CH51" s="12">
        <v>0</v>
      </c>
    </row>
    <row r="52" spans="2:86" x14ac:dyDescent="0.35">
      <c r="B52" s="8" t="s">
        <v>58</v>
      </c>
      <c r="C52" s="322">
        <v>414.97482000000002</v>
      </c>
      <c r="D52" s="322">
        <v>452.29695749000007</v>
      </c>
      <c r="E52" s="322">
        <v>412.79936864999985</v>
      </c>
      <c r="F52" s="85">
        <f t="shared" si="40"/>
        <v>0.91267332626071562</v>
      </c>
      <c r="G52" s="322">
        <v>0.4</v>
      </c>
      <c r="H52" s="322">
        <v>0.4</v>
      </c>
      <c r="I52" s="322">
        <v>0.17690649999999999</v>
      </c>
      <c r="J52" s="85">
        <f>I52/H52</f>
        <v>0.44226624999999997</v>
      </c>
      <c r="K52" s="322">
        <v>56.39913</v>
      </c>
      <c r="L52" s="322">
        <v>76.5574771</v>
      </c>
      <c r="M52" s="322">
        <v>41.676952510000014</v>
      </c>
      <c r="N52" s="85">
        <f t="shared" si="41"/>
        <v>0.54438774746405549</v>
      </c>
      <c r="O52" s="323">
        <v>2.3768899999999999</v>
      </c>
      <c r="P52" s="322">
        <v>1.9820709299999999</v>
      </c>
      <c r="Q52" s="322">
        <v>1.3983144599999999</v>
      </c>
      <c r="R52" s="85">
        <f t="shared" si="42"/>
        <v>0.70548154399297913</v>
      </c>
      <c r="S52" s="323">
        <v>0</v>
      </c>
      <c r="T52" s="322">
        <v>0</v>
      </c>
      <c r="U52" s="322">
        <v>0</v>
      </c>
      <c r="V52" s="12">
        <v>0</v>
      </c>
      <c r="W52" s="323">
        <v>0</v>
      </c>
      <c r="X52" s="322">
        <v>0</v>
      </c>
      <c r="Y52" s="322">
        <v>0</v>
      </c>
      <c r="Z52" s="12">
        <v>0</v>
      </c>
      <c r="AA52" s="323">
        <v>0</v>
      </c>
      <c r="AB52" s="322">
        <v>0</v>
      </c>
      <c r="AC52" s="322">
        <v>0</v>
      </c>
      <c r="AD52" s="12">
        <v>0</v>
      </c>
      <c r="AE52" s="323">
        <v>0</v>
      </c>
      <c r="AF52" s="322">
        <v>0</v>
      </c>
      <c r="AG52" s="322">
        <v>0</v>
      </c>
      <c r="AH52" s="12">
        <v>0</v>
      </c>
      <c r="AI52" s="258">
        <v>0.45996000000000004</v>
      </c>
      <c r="AJ52" s="322">
        <v>0.25299474</v>
      </c>
      <c r="AK52" s="322">
        <v>0</v>
      </c>
      <c r="AL52" s="85">
        <f>AK52/AJ52</f>
        <v>0</v>
      </c>
      <c r="AM52" s="323">
        <v>0</v>
      </c>
      <c r="AN52" s="322">
        <v>0</v>
      </c>
      <c r="AO52" s="322">
        <v>0</v>
      </c>
      <c r="AP52" s="12">
        <v>0</v>
      </c>
      <c r="AQ52" s="323">
        <v>0</v>
      </c>
      <c r="AR52" s="322">
        <v>0</v>
      </c>
      <c r="AS52" s="322">
        <v>0</v>
      </c>
      <c r="AT52" s="12">
        <v>0</v>
      </c>
      <c r="AU52" s="323">
        <v>0</v>
      </c>
      <c r="AV52" s="322">
        <v>0</v>
      </c>
      <c r="AW52" s="322">
        <v>0</v>
      </c>
      <c r="AX52" s="12">
        <v>0</v>
      </c>
      <c r="AY52" s="323">
        <v>8.0070899999999998</v>
      </c>
      <c r="AZ52" s="322">
        <v>11.34503531</v>
      </c>
      <c r="BA52" s="322">
        <v>9.6700484600000021</v>
      </c>
      <c r="BB52" s="85">
        <f>BA52/AZ52</f>
        <v>0.8523594855166654</v>
      </c>
      <c r="BC52" s="323">
        <v>0</v>
      </c>
      <c r="BD52" s="322">
        <v>0</v>
      </c>
      <c r="BE52" s="322">
        <v>0</v>
      </c>
      <c r="BF52" s="6">
        <v>0</v>
      </c>
      <c r="BG52" s="323">
        <v>21.976859999999999</v>
      </c>
      <c r="BH52" s="322">
        <v>16.90619465</v>
      </c>
      <c r="BI52" s="322">
        <v>15.659836049999999</v>
      </c>
      <c r="BJ52" s="85">
        <f>BI52/BH52</f>
        <v>0.9262779930195586</v>
      </c>
      <c r="BK52" s="258">
        <v>324.50828999999999</v>
      </c>
      <c r="BL52" s="322">
        <v>343.02089067999998</v>
      </c>
      <c r="BM52" s="322">
        <v>344.07168724000002</v>
      </c>
      <c r="BN52" s="85">
        <f t="shared" si="43"/>
        <v>1.003063360245835</v>
      </c>
      <c r="BO52" s="323">
        <v>0</v>
      </c>
      <c r="BP52" s="322">
        <v>0</v>
      </c>
      <c r="BQ52" s="322">
        <v>0</v>
      </c>
      <c r="BR52" s="12">
        <v>0</v>
      </c>
      <c r="BS52" s="323">
        <v>0</v>
      </c>
      <c r="BT52" s="322">
        <v>0</v>
      </c>
      <c r="BU52" s="322">
        <v>0</v>
      </c>
      <c r="BV52" s="12">
        <v>0</v>
      </c>
      <c r="BW52" s="323">
        <v>0</v>
      </c>
      <c r="BX52" s="322">
        <v>0</v>
      </c>
      <c r="BY52" s="322">
        <v>0</v>
      </c>
      <c r="BZ52" s="12">
        <v>0</v>
      </c>
      <c r="CA52" s="323">
        <v>0.84660000000000002</v>
      </c>
      <c r="CB52" s="322">
        <v>1.83229408</v>
      </c>
      <c r="CC52" s="322">
        <v>0.14562343</v>
      </c>
      <c r="CD52" s="85">
        <f>CC52/CB52</f>
        <v>7.9476014024997557E-2</v>
      </c>
      <c r="CE52" s="323">
        <v>0</v>
      </c>
      <c r="CF52" s="322">
        <v>0</v>
      </c>
      <c r="CG52" s="322">
        <v>0</v>
      </c>
      <c r="CH52" s="12">
        <v>0</v>
      </c>
    </row>
    <row r="53" spans="2:86" x14ac:dyDescent="0.35">
      <c r="B53" s="8" t="s">
        <v>59</v>
      </c>
      <c r="C53" s="322">
        <v>3.2765399999999998</v>
      </c>
      <c r="D53" s="322">
        <v>2.8130559100000001</v>
      </c>
      <c r="E53" s="322">
        <v>2.9156888900000002</v>
      </c>
      <c r="F53" s="85">
        <f t="shared" si="40"/>
        <v>1.0364845148065329</v>
      </c>
      <c r="G53" s="258">
        <v>0</v>
      </c>
      <c r="H53" s="322">
        <v>0</v>
      </c>
      <c r="I53" s="322">
        <v>0</v>
      </c>
      <c r="J53" s="12">
        <v>0</v>
      </c>
      <c r="K53" s="322">
        <v>0.31</v>
      </c>
      <c r="L53" s="322">
        <v>0.33</v>
      </c>
      <c r="M53" s="322">
        <v>0.22150443</v>
      </c>
      <c r="N53" s="85">
        <f t="shared" si="41"/>
        <v>0.67122554545454538</v>
      </c>
      <c r="O53" s="323">
        <v>0</v>
      </c>
      <c r="P53" s="322">
        <v>0</v>
      </c>
      <c r="Q53" s="322">
        <v>0</v>
      </c>
      <c r="R53" s="12">
        <v>0</v>
      </c>
      <c r="S53" s="323">
        <v>0</v>
      </c>
      <c r="T53" s="322">
        <v>0</v>
      </c>
      <c r="U53" s="322">
        <v>0</v>
      </c>
      <c r="V53" s="12">
        <v>0</v>
      </c>
      <c r="W53" s="258">
        <v>0</v>
      </c>
      <c r="X53" s="322">
        <v>0</v>
      </c>
      <c r="Y53" s="322">
        <v>0</v>
      </c>
      <c r="Z53" s="12">
        <v>0</v>
      </c>
      <c r="AA53" s="323">
        <v>0</v>
      </c>
      <c r="AB53" s="322">
        <v>0</v>
      </c>
      <c r="AC53" s="322">
        <v>0</v>
      </c>
      <c r="AD53" s="12">
        <v>0</v>
      </c>
      <c r="AE53" s="323">
        <v>0</v>
      </c>
      <c r="AF53" s="322">
        <v>0</v>
      </c>
      <c r="AG53" s="322">
        <v>0</v>
      </c>
      <c r="AH53" s="12">
        <v>0</v>
      </c>
      <c r="AI53" s="258">
        <v>0</v>
      </c>
      <c r="AJ53" s="322">
        <v>0</v>
      </c>
      <c r="AK53" s="322">
        <v>0</v>
      </c>
      <c r="AL53" s="12">
        <v>0</v>
      </c>
      <c r="AM53" s="323">
        <v>0</v>
      </c>
      <c r="AN53" s="322">
        <v>0</v>
      </c>
      <c r="AO53" s="322">
        <v>0</v>
      </c>
      <c r="AP53" s="12">
        <v>0</v>
      </c>
      <c r="AQ53" s="323">
        <v>0</v>
      </c>
      <c r="AR53" s="322">
        <v>0</v>
      </c>
      <c r="AS53" s="322">
        <v>0</v>
      </c>
      <c r="AT53" s="12">
        <v>0</v>
      </c>
      <c r="AU53" s="323">
        <v>0</v>
      </c>
      <c r="AV53" s="322">
        <v>0</v>
      </c>
      <c r="AW53" s="322">
        <v>0</v>
      </c>
      <c r="AX53" s="12">
        <v>0</v>
      </c>
      <c r="AY53" s="323">
        <v>0</v>
      </c>
      <c r="AZ53" s="322">
        <v>0</v>
      </c>
      <c r="BA53" s="322">
        <v>0</v>
      </c>
      <c r="BB53" s="12">
        <v>0</v>
      </c>
      <c r="BC53" s="323">
        <v>0</v>
      </c>
      <c r="BD53" s="322">
        <v>0</v>
      </c>
      <c r="BE53" s="322">
        <v>0</v>
      </c>
      <c r="BF53" s="6">
        <v>0</v>
      </c>
      <c r="BG53" s="323">
        <v>0</v>
      </c>
      <c r="BH53" s="322">
        <v>0</v>
      </c>
      <c r="BI53" s="322">
        <v>0</v>
      </c>
      <c r="BJ53" s="12">
        <v>0</v>
      </c>
      <c r="BK53" s="258">
        <v>2.9515400000000001</v>
      </c>
      <c r="BL53" s="322">
        <v>2.4680559099999999</v>
      </c>
      <c r="BM53" s="132">
        <v>2.6941844599999998</v>
      </c>
      <c r="BN53" s="85">
        <f t="shared" si="43"/>
        <v>1.0916221342813908</v>
      </c>
      <c r="BO53" s="323">
        <v>0</v>
      </c>
      <c r="BP53" s="322">
        <v>0</v>
      </c>
      <c r="BQ53" s="322">
        <v>0</v>
      </c>
      <c r="BR53" s="12">
        <v>0</v>
      </c>
      <c r="BS53" s="323">
        <v>0</v>
      </c>
      <c r="BT53" s="322">
        <v>0</v>
      </c>
      <c r="BU53" s="322">
        <v>0</v>
      </c>
      <c r="BV53" s="12">
        <v>0</v>
      </c>
      <c r="BW53" s="323">
        <v>0</v>
      </c>
      <c r="BX53" s="322">
        <v>0</v>
      </c>
      <c r="BY53" s="322">
        <v>0</v>
      </c>
      <c r="BZ53" s="12">
        <v>0</v>
      </c>
      <c r="CA53" s="323">
        <v>1.4999999999999999E-2</v>
      </c>
      <c r="CB53" s="322">
        <v>1.4999999999999999E-2</v>
      </c>
      <c r="CC53" s="322">
        <v>0</v>
      </c>
      <c r="CD53" s="85">
        <f>CC53/CB53</f>
        <v>0</v>
      </c>
      <c r="CE53" s="323">
        <v>0</v>
      </c>
      <c r="CF53" s="322">
        <v>0</v>
      </c>
      <c r="CG53" s="322">
        <v>0</v>
      </c>
      <c r="CH53" s="12">
        <v>0</v>
      </c>
    </row>
    <row r="54" spans="2:86" x14ac:dyDescent="0.35">
      <c r="B54" s="8" t="s">
        <v>60</v>
      </c>
      <c r="C54" s="132">
        <v>710.65942963188672</v>
      </c>
      <c r="D54" s="132">
        <v>785.73912775359258</v>
      </c>
      <c r="E54" s="132">
        <v>714.36125248188694</v>
      </c>
      <c r="F54" s="85">
        <f t="shared" si="40"/>
        <v>0.90915830362709171</v>
      </c>
      <c r="G54" s="258">
        <v>33.158413359999997</v>
      </c>
      <c r="H54" s="322">
        <v>33.158413359999997</v>
      </c>
      <c r="I54" s="322">
        <v>34.158413359999997</v>
      </c>
      <c r="J54" s="85">
        <f>I54/H54</f>
        <v>1.030158258452931</v>
      </c>
      <c r="K54" s="322">
        <v>1.84978</v>
      </c>
      <c r="L54" s="322">
        <v>1.7237799999999999</v>
      </c>
      <c r="M54" s="322">
        <v>1.3043035899999997</v>
      </c>
      <c r="N54" s="85">
        <f t="shared" si="41"/>
        <v>0.75665316339672106</v>
      </c>
      <c r="O54" s="323">
        <f>O65+O76</f>
        <v>1.09819</v>
      </c>
      <c r="P54" s="322">
        <f>P65+P76</f>
        <v>1.09819</v>
      </c>
      <c r="Q54" s="322">
        <f>Q65+Q76</f>
        <v>0.77220926000000001</v>
      </c>
      <c r="R54" s="85">
        <f t="shared" si="42"/>
        <v>0.70316544495943323</v>
      </c>
      <c r="S54" s="323">
        <v>5.0000000000000001E-3</v>
      </c>
      <c r="T54" s="322">
        <v>5.0000000000000001E-3</v>
      </c>
      <c r="U54" s="322">
        <v>0</v>
      </c>
      <c r="V54" s="85">
        <f>U54/T54</f>
        <v>0</v>
      </c>
      <c r="W54" s="258">
        <v>2.07769</v>
      </c>
      <c r="X54" s="322">
        <v>2.2883887000000001</v>
      </c>
      <c r="Y54" s="322">
        <v>2.1818707000000002</v>
      </c>
      <c r="Z54" s="85">
        <f>Y54/X54</f>
        <v>0.95345283779805423</v>
      </c>
      <c r="AA54" s="323">
        <v>20.929030000000001</v>
      </c>
      <c r="AB54" s="322">
        <v>22.097404130000001</v>
      </c>
      <c r="AC54" s="322">
        <v>5.6437734399999995</v>
      </c>
      <c r="AD54" s="85">
        <f>AC54/AB54</f>
        <v>0.25540436364368557</v>
      </c>
      <c r="AE54" s="323">
        <v>55.647239999999996</v>
      </c>
      <c r="AF54" s="322">
        <v>89.131482099999999</v>
      </c>
      <c r="AG54" s="322">
        <v>97.263400619999999</v>
      </c>
      <c r="AH54" s="85">
        <f>AG54/AF54</f>
        <v>1.0912350869570024</v>
      </c>
      <c r="AI54" s="258">
        <f>AI65+AI76</f>
        <v>144.15226000000001</v>
      </c>
      <c r="AJ54" s="258">
        <f t="shared" ref="AJ54:AK54" si="44">AJ65+AJ76</f>
        <v>74.288324929999987</v>
      </c>
      <c r="AK54" s="258">
        <f t="shared" si="44"/>
        <v>67.831554839999995</v>
      </c>
      <c r="AL54" s="85">
        <f>AK54/AJ54</f>
        <v>0.91308499557522604</v>
      </c>
      <c r="AM54" s="323">
        <v>0.59600000000000009</v>
      </c>
      <c r="AN54" s="322">
        <v>0.59600000000000009</v>
      </c>
      <c r="AO54" s="322">
        <v>0.59600000000000009</v>
      </c>
      <c r="AP54" s="85">
        <f>AO54/AN54</f>
        <v>1</v>
      </c>
      <c r="AQ54" s="323">
        <v>25.590791515999999</v>
      </c>
      <c r="AR54" s="322">
        <v>34.859323126</v>
      </c>
      <c r="AS54" s="322">
        <v>34.647370755999994</v>
      </c>
      <c r="AT54" s="85">
        <f>AS54/AR54</f>
        <v>0.99391977953117738</v>
      </c>
      <c r="AU54" s="323">
        <v>1.5678000000000001</v>
      </c>
      <c r="AV54" s="322">
        <v>1.5678000000000001</v>
      </c>
      <c r="AW54" s="322">
        <v>1.0727858000000001</v>
      </c>
      <c r="AX54" s="85">
        <f>AW54/AV54</f>
        <v>0.68426189564995543</v>
      </c>
      <c r="AY54" s="323">
        <v>0.42410000000000003</v>
      </c>
      <c r="AZ54" s="322">
        <v>0.42410000000000003</v>
      </c>
      <c r="BA54" s="322">
        <v>0.31477515</v>
      </c>
      <c r="BB54" s="85">
        <f>BA54/AZ54</f>
        <v>0.74221917000707371</v>
      </c>
      <c r="BC54" s="323">
        <v>0.46</v>
      </c>
      <c r="BD54" s="322">
        <v>0.46</v>
      </c>
      <c r="BE54" s="322">
        <v>0.45</v>
      </c>
      <c r="BF54" s="95">
        <f>BE54/BD54</f>
        <v>0.97826086956521741</v>
      </c>
      <c r="BG54" s="323">
        <v>7.9136400000000009</v>
      </c>
      <c r="BH54" s="322">
        <v>12.263640000000001</v>
      </c>
      <c r="BI54" s="322">
        <v>3.07406215</v>
      </c>
      <c r="BJ54" s="85">
        <f>BI54/BH54</f>
        <v>0.2506647414633828</v>
      </c>
      <c r="BK54" s="258">
        <v>345.01259000000005</v>
      </c>
      <c r="BL54" s="322">
        <v>346.89861083</v>
      </c>
      <c r="BM54" s="322">
        <v>338.00377533999995</v>
      </c>
      <c r="BN54" s="85">
        <f t="shared" si="43"/>
        <v>0.97435897633398416</v>
      </c>
      <c r="BO54" s="258">
        <f>BO65+BO76</f>
        <v>51.654710000000001</v>
      </c>
      <c r="BP54" s="322">
        <f t="shared" ref="BP54:BQ54" si="45">BP65+BP76</f>
        <v>146.65470999999999</v>
      </c>
      <c r="BQ54" s="322">
        <f t="shared" si="45"/>
        <v>113.54760880000001</v>
      </c>
      <c r="BR54" s="85">
        <f>BQ54/BP54</f>
        <v>0.77425136090071711</v>
      </c>
      <c r="BS54" s="323">
        <v>0.70799999999999996</v>
      </c>
      <c r="BT54" s="322">
        <v>0.70799999999999996</v>
      </c>
      <c r="BU54" s="322">
        <v>0.68555042999999993</v>
      </c>
      <c r="BV54" s="85">
        <f>BU54/BT54</f>
        <v>0.96829156779661008</v>
      </c>
      <c r="BW54" s="323">
        <v>2</v>
      </c>
      <c r="BX54" s="322">
        <v>1.9302093899999999</v>
      </c>
      <c r="BY54" s="322">
        <v>0.46519767000000001</v>
      </c>
      <c r="BZ54" s="85">
        <f>BY54/BX54</f>
        <v>0.24100891458205995</v>
      </c>
      <c r="CA54" s="323">
        <v>15.364194755886757</v>
      </c>
      <c r="CB54" s="322">
        <v>15.135751187592563</v>
      </c>
      <c r="CC54" s="322">
        <v>12.348600575886756</v>
      </c>
      <c r="CD54" s="85">
        <f>CC54/CB54</f>
        <v>0.81585647272065653</v>
      </c>
      <c r="CE54" s="323">
        <v>0</v>
      </c>
      <c r="CF54" s="322">
        <v>0</v>
      </c>
      <c r="CG54" s="322">
        <v>0</v>
      </c>
      <c r="CH54" s="12">
        <v>0</v>
      </c>
    </row>
    <row r="55" spans="2:86" x14ac:dyDescent="0.35">
      <c r="B55" s="8" t="s">
        <v>61</v>
      </c>
      <c r="C55" s="322">
        <v>1314.2894446800001</v>
      </c>
      <c r="D55" s="322">
        <v>2002.2545896000001</v>
      </c>
      <c r="E55" s="322">
        <v>1159.9973882400002</v>
      </c>
      <c r="F55" s="85">
        <f t="shared" si="40"/>
        <v>0.57934560083677389</v>
      </c>
      <c r="G55" s="258">
        <v>1.3596600000000001</v>
      </c>
      <c r="H55" s="322">
        <v>1.1596599999999999</v>
      </c>
      <c r="I55" s="322">
        <v>1.0937533700000002</v>
      </c>
      <c r="J55" s="85">
        <f>I55/H55</f>
        <v>0.94316728178949027</v>
      </c>
      <c r="K55" s="322">
        <v>287.12590468000002</v>
      </c>
      <c r="L55" s="322">
        <v>460.20013061999998</v>
      </c>
      <c r="M55" s="322">
        <v>386.14448381</v>
      </c>
      <c r="N55" s="85">
        <f t="shared" si="41"/>
        <v>0.83907947459678189</v>
      </c>
      <c r="O55" s="323">
        <v>13.803759999999999</v>
      </c>
      <c r="P55" s="322">
        <v>18.084878760000002</v>
      </c>
      <c r="Q55" s="322">
        <v>12.058426640000002</v>
      </c>
      <c r="R55" s="85">
        <f t="shared" si="42"/>
        <v>0.66676845335954027</v>
      </c>
      <c r="S55" s="323">
        <v>0</v>
      </c>
      <c r="T55" s="322">
        <v>0</v>
      </c>
      <c r="U55" s="322">
        <v>0</v>
      </c>
      <c r="V55" s="12">
        <v>0</v>
      </c>
      <c r="W55" s="258">
        <v>34.849179999999997</v>
      </c>
      <c r="X55" s="322">
        <v>34.630429289999995</v>
      </c>
      <c r="Y55" s="322">
        <v>26.406338340000001</v>
      </c>
      <c r="Z55" s="85">
        <f>Y55/X55</f>
        <v>0.76251836553539887</v>
      </c>
      <c r="AA55" s="323">
        <v>0</v>
      </c>
      <c r="AB55" s="322">
        <v>0</v>
      </c>
      <c r="AC55" s="322">
        <v>0</v>
      </c>
      <c r="AD55" s="12">
        <v>0</v>
      </c>
      <c r="AE55" s="323">
        <v>0</v>
      </c>
      <c r="AF55" s="322">
        <v>0</v>
      </c>
      <c r="AG55" s="322">
        <v>0</v>
      </c>
      <c r="AH55" s="12">
        <v>0</v>
      </c>
      <c r="AI55" s="258">
        <v>2</v>
      </c>
      <c r="AJ55" s="322">
        <v>3.0811414500000001</v>
      </c>
      <c r="AK55" s="322">
        <v>1.3455905500000001</v>
      </c>
      <c r="AL55" s="85">
        <f>AK55/AJ55</f>
        <v>0.43671820065255362</v>
      </c>
      <c r="AM55" s="323">
        <v>5.8</v>
      </c>
      <c r="AN55" s="322">
        <v>13.017815259999999</v>
      </c>
      <c r="AO55" s="322">
        <v>6.1225635899999995</v>
      </c>
      <c r="AP55" s="85">
        <f>AO55/AN55</f>
        <v>0.47032189869930602</v>
      </c>
      <c r="AQ55" s="323">
        <v>1.3</v>
      </c>
      <c r="AR55" s="322">
        <v>1.63</v>
      </c>
      <c r="AS55" s="322">
        <v>1.3784574599999999</v>
      </c>
      <c r="AT55" s="85">
        <f>AS55/AR55</f>
        <v>0.84567942331288348</v>
      </c>
      <c r="AU55" s="323">
        <v>0</v>
      </c>
      <c r="AV55" s="322">
        <v>0</v>
      </c>
      <c r="AW55" s="322">
        <v>0</v>
      </c>
      <c r="AX55" s="12">
        <v>0</v>
      </c>
      <c r="AY55" s="323">
        <v>2.9176299999999999</v>
      </c>
      <c r="AZ55" s="322">
        <v>2.9176299999999999</v>
      </c>
      <c r="BA55" s="322">
        <v>2.7150812800000002</v>
      </c>
      <c r="BB55" s="85">
        <f>BA55/AZ55</f>
        <v>0.93057765378063706</v>
      </c>
      <c r="BC55" s="323">
        <v>0</v>
      </c>
      <c r="BD55" s="322">
        <v>0</v>
      </c>
      <c r="BE55" s="322">
        <v>0</v>
      </c>
      <c r="BF55" s="6">
        <v>0</v>
      </c>
      <c r="BG55" s="323">
        <v>402.53361999999998</v>
      </c>
      <c r="BH55" s="322">
        <v>677.85953303999997</v>
      </c>
      <c r="BI55" s="322">
        <v>233.69695422000001</v>
      </c>
      <c r="BJ55" s="85">
        <f>BI55/BH55</f>
        <v>0.34475719943324856</v>
      </c>
      <c r="BK55" s="258">
        <v>555.59969000000001</v>
      </c>
      <c r="BL55" s="322">
        <v>782.65643117999991</v>
      </c>
      <c r="BM55" s="322">
        <v>487.02406739000003</v>
      </c>
      <c r="BN55" s="85">
        <f t="shared" si="43"/>
        <v>0.62227057491333815</v>
      </c>
      <c r="BO55" s="323">
        <v>7</v>
      </c>
      <c r="BP55" s="322">
        <v>7</v>
      </c>
      <c r="BQ55" s="322">
        <v>1.99473159</v>
      </c>
      <c r="BR55" s="12">
        <v>0</v>
      </c>
      <c r="BS55" s="323">
        <v>0</v>
      </c>
      <c r="BT55" s="322">
        <v>0</v>
      </c>
      <c r="BU55" s="322">
        <v>0</v>
      </c>
      <c r="BV55" s="12">
        <v>0</v>
      </c>
      <c r="BW55" s="323">
        <v>0</v>
      </c>
      <c r="BX55" s="322">
        <v>0</v>
      </c>
      <c r="BY55" s="322">
        <v>0</v>
      </c>
      <c r="BZ55" s="12">
        <v>0</v>
      </c>
      <c r="CA55" s="323">
        <v>0</v>
      </c>
      <c r="CB55" s="322">
        <v>1.694E-2</v>
      </c>
      <c r="CC55" s="322">
        <v>1.694E-2</v>
      </c>
      <c r="CD55" s="12">
        <v>0</v>
      </c>
      <c r="CE55" s="323">
        <v>0</v>
      </c>
      <c r="CF55" s="322">
        <v>0</v>
      </c>
      <c r="CG55" s="322">
        <v>0</v>
      </c>
      <c r="CH55" s="12">
        <v>0</v>
      </c>
    </row>
    <row r="56" spans="2:86" x14ac:dyDescent="0.35">
      <c r="B56" s="8" t="s">
        <v>62</v>
      </c>
      <c r="C56" s="322">
        <v>9060.9388346899996</v>
      </c>
      <c r="D56" s="322">
        <v>11210.506907020001</v>
      </c>
      <c r="E56" s="322">
        <v>6495.0164271399999</v>
      </c>
      <c r="F56" s="85">
        <f t="shared" si="40"/>
        <v>0.57936866557504474</v>
      </c>
      <c r="G56" s="258">
        <v>0.14763564000000001</v>
      </c>
      <c r="H56" s="322">
        <v>0.14763564000000001</v>
      </c>
      <c r="I56" s="322">
        <v>0.14763564000000001</v>
      </c>
      <c r="J56" s="85">
        <f>I56/H56</f>
        <v>1</v>
      </c>
      <c r="K56" s="322">
        <v>0</v>
      </c>
      <c r="L56" s="322">
        <v>0</v>
      </c>
      <c r="M56" s="322">
        <v>0</v>
      </c>
      <c r="N56" s="12">
        <v>0</v>
      </c>
      <c r="O56" s="323">
        <v>0</v>
      </c>
      <c r="P56" s="322">
        <v>0</v>
      </c>
      <c r="Q56" s="322">
        <v>0</v>
      </c>
      <c r="R56" s="12">
        <v>0</v>
      </c>
      <c r="S56" s="323">
        <v>0</v>
      </c>
      <c r="T56" s="322">
        <v>0</v>
      </c>
      <c r="U56" s="322">
        <v>0</v>
      </c>
      <c r="V56" s="12">
        <v>0</v>
      </c>
      <c r="W56" s="258">
        <v>6.5000000000000002E-2</v>
      </c>
      <c r="X56" s="322">
        <v>6.5000000000000002E-2</v>
      </c>
      <c r="Y56" s="322">
        <v>6.5000000000000002E-2</v>
      </c>
      <c r="Z56" s="85">
        <f>Y56/X56</f>
        <v>1</v>
      </c>
      <c r="AA56" s="323">
        <v>0</v>
      </c>
      <c r="AB56" s="322">
        <v>0</v>
      </c>
      <c r="AC56" s="322">
        <v>0</v>
      </c>
      <c r="AD56" s="12">
        <v>0</v>
      </c>
      <c r="AE56" s="323">
        <v>0</v>
      </c>
      <c r="AF56" s="322">
        <v>0</v>
      </c>
      <c r="AG56" s="322">
        <v>0</v>
      </c>
      <c r="AH56" s="12">
        <v>0</v>
      </c>
      <c r="AI56" s="258">
        <f>AI67+AI78</f>
        <v>1877.94</v>
      </c>
      <c r="AJ56" s="258">
        <f t="shared" ref="AJ56:AK56" si="46">AJ67+AJ78</f>
        <v>3520.0691948200001</v>
      </c>
      <c r="AK56" s="258">
        <f t="shared" si="46"/>
        <v>1170.3423856299999</v>
      </c>
      <c r="AL56" s="85">
        <f>AK56/AJ56</f>
        <v>0.33247709657305352</v>
      </c>
      <c r="AM56" s="323">
        <v>18.29220905</v>
      </c>
      <c r="AN56" s="322">
        <v>18.75569273</v>
      </c>
      <c r="AO56" s="322">
        <v>14.30534703</v>
      </c>
      <c r="AP56" s="85">
        <f>AO56/AN56</f>
        <v>0.76272027036988044</v>
      </c>
      <c r="AQ56" s="323">
        <v>578.07159000000001</v>
      </c>
      <c r="AR56" s="322">
        <v>577.27100376999999</v>
      </c>
      <c r="AS56" s="322">
        <v>422.49864628</v>
      </c>
      <c r="AT56" s="85">
        <f>AS56/AR56</f>
        <v>0.73188960387889956</v>
      </c>
      <c r="AU56" s="323">
        <v>9.6259999999999994</v>
      </c>
      <c r="AV56" s="322">
        <v>9.6259999999999994</v>
      </c>
      <c r="AW56" s="322">
        <v>0.71779024999999996</v>
      </c>
      <c r="AX56" s="85">
        <f>AW56/AV56</f>
        <v>7.4567863079160607E-2</v>
      </c>
      <c r="AY56" s="323">
        <v>0</v>
      </c>
      <c r="AZ56" s="322">
        <v>0</v>
      </c>
      <c r="BA56" s="322">
        <v>0</v>
      </c>
      <c r="BB56" s="12">
        <v>0</v>
      </c>
      <c r="BC56" s="323">
        <v>0.60979000000000005</v>
      </c>
      <c r="BD56" s="322">
        <v>1.037795</v>
      </c>
      <c r="BE56" s="322">
        <v>1.037795</v>
      </c>
      <c r="BF56" s="95">
        <f>BE56/BD56</f>
        <v>1</v>
      </c>
      <c r="BG56" s="323">
        <v>3291.1944600000002</v>
      </c>
      <c r="BH56" s="322">
        <v>3627.5287868100004</v>
      </c>
      <c r="BI56" s="322">
        <v>2126.1471438900003</v>
      </c>
      <c r="BJ56" s="85">
        <f>BI56/BH56</f>
        <v>0.58611447871092026</v>
      </c>
      <c r="BK56" s="258">
        <v>2771.94481</v>
      </c>
      <c r="BL56" s="322">
        <v>2862.5471051600002</v>
      </c>
      <c r="BM56" s="322">
        <v>2497.39055379</v>
      </c>
      <c r="BN56" s="85">
        <f t="shared" si="43"/>
        <v>0.87243649171335125</v>
      </c>
      <c r="BO56" s="323">
        <f>BO67+BO78</f>
        <v>196.92500000000001</v>
      </c>
      <c r="BP56" s="322">
        <f t="shared" ref="BP56:BQ56" si="47">BP67+BP78</f>
        <v>245.875</v>
      </c>
      <c r="BQ56" s="322">
        <f t="shared" si="47"/>
        <v>30.235755390000001</v>
      </c>
      <c r="BR56" s="85">
        <f>BQ56/BP56</f>
        <v>0.12297206055922726</v>
      </c>
      <c r="BS56" s="323">
        <v>0</v>
      </c>
      <c r="BT56" s="322">
        <v>0</v>
      </c>
      <c r="BU56" s="322">
        <v>0</v>
      </c>
      <c r="BV56" s="12">
        <v>0</v>
      </c>
      <c r="BW56" s="323">
        <v>0</v>
      </c>
      <c r="BX56" s="322">
        <v>0</v>
      </c>
      <c r="BY56" s="322">
        <v>0</v>
      </c>
      <c r="BZ56" s="12">
        <v>0</v>
      </c>
      <c r="CA56" s="323">
        <v>256.57234</v>
      </c>
      <c r="CB56" s="322">
        <v>288.03369309000004</v>
      </c>
      <c r="CC56" s="322">
        <v>172.12837424000003</v>
      </c>
      <c r="CD56" s="12">
        <v>0</v>
      </c>
      <c r="CE56" s="323">
        <v>60</v>
      </c>
      <c r="CF56" s="322">
        <v>60</v>
      </c>
      <c r="CG56" s="322">
        <v>60</v>
      </c>
      <c r="CH56" s="85">
        <f>CG56/CF56</f>
        <v>1</v>
      </c>
    </row>
    <row r="57" spans="2:86" x14ac:dyDescent="0.35">
      <c r="B57" s="187" t="s">
        <v>63</v>
      </c>
      <c r="C57" s="327">
        <v>12294.235249001886</v>
      </c>
      <c r="D57" s="327">
        <v>15248.289437163594</v>
      </c>
      <c r="E57" s="327">
        <v>9469.177691961886</v>
      </c>
      <c r="F57" s="178">
        <f t="shared" si="40"/>
        <v>0.62099934100695375</v>
      </c>
      <c r="G57" s="326">
        <f>SUM(G51:G56)</f>
        <v>35.065708999999991</v>
      </c>
      <c r="H57" s="327">
        <f>SUM(H51:H56)</f>
        <v>34.865708999999995</v>
      </c>
      <c r="I57" s="327">
        <f>SUM(I51:I56)</f>
        <v>35.576708869999997</v>
      </c>
      <c r="J57" s="178">
        <f>I57/H57</f>
        <v>1.0203925257908852</v>
      </c>
      <c r="K57" s="326">
        <f>SUM(K51:K56)</f>
        <v>429.76624468</v>
      </c>
      <c r="L57" s="327">
        <f>SUM(L51:L56)</f>
        <v>624.17676589999996</v>
      </c>
      <c r="M57" s="327">
        <f>SUM(M51:M56)</f>
        <v>505.90251269000004</v>
      </c>
      <c r="N57" s="178">
        <f t="shared" ref="N57:N58" si="48">M57/L57</f>
        <v>0.81051160557144353</v>
      </c>
      <c r="O57" s="328">
        <f>SUM(O51:O56)</f>
        <v>22.24004</v>
      </c>
      <c r="P57" s="327">
        <f>SUM(P51:P56)</f>
        <v>26.149697550000003</v>
      </c>
      <c r="Q57" s="327">
        <f>SUM(Q51:Q56)</f>
        <v>19.138675280000001</v>
      </c>
      <c r="R57" s="178">
        <f>Q57/P57</f>
        <v>0.73188897284205867</v>
      </c>
      <c r="S57" s="328">
        <f>SUM(S51:S56)</f>
        <v>5.0000000000000001E-3</v>
      </c>
      <c r="T57" s="327">
        <f>SUM(T51:T56)</f>
        <v>5.0000000000000001E-3</v>
      </c>
      <c r="U57" s="327">
        <f>SUM(U51:U56)</f>
        <v>0</v>
      </c>
      <c r="V57" s="178">
        <f>U57/T57</f>
        <v>0</v>
      </c>
      <c r="W57" s="326">
        <f>SUM(W51:W56)</f>
        <v>36.991869999999992</v>
      </c>
      <c r="X57" s="327">
        <f>SUM(X51:X56)</f>
        <v>36.983817989999991</v>
      </c>
      <c r="Y57" s="327">
        <f>SUM(Y51:Y56)</f>
        <v>28.653209040000004</v>
      </c>
      <c r="Z57" s="178">
        <f>Y57/X57</f>
        <v>0.7747498932573027</v>
      </c>
      <c r="AA57" s="328">
        <f>SUM(AA51:AA56)</f>
        <v>20.929030000000001</v>
      </c>
      <c r="AB57" s="327">
        <f>SUM(AB51:AB56)</f>
        <v>22.097404130000001</v>
      </c>
      <c r="AC57" s="327">
        <f>SUM(AC51:AC56)</f>
        <v>5.6437734399999995</v>
      </c>
      <c r="AD57" s="178">
        <f>AC57/AB57</f>
        <v>0.25540436364368557</v>
      </c>
      <c r="AE57" s="328">
        <f>SUM(AE51:AE56)</f>
        <v>55.647239999999996</v>
      </c>
      <c r="AF57" s="327">
        <f>SUM(AF51:AF56)</f>
        <v>89.131482099999999</v>
      </c>
      <c r="AG57" s="327">
        <f>SUM(AG51:AG56)</f>
        <v>97.263400619999999</v>
      </c>
      <c r="AH57" s="178">
        <f>AG57/AF57</f>
        <v>1.0912350869570024</v>
      </c>
      <c r="AI57" s="326">
        <f>SUM(AI51:AI56)</f>
        <v>2024.55222</v>
      </c>
      <c r="AJ57" s="327">
        <f>SUM(AJ51:AJ56)</f>
        <v>3597.6916559400001</v>
      </c>
      <c r="AK57" s="327">
        <f>SUM(AK51:AK56)</f>
        <v>1239.5195310199999</v>
      </c>
      <c r="AL57" s="178">
        <f>AK57/AJ57</f>
        <v>0.34453189699386283</v>
      </c>
      <c r="AM57" s="328">
        <f>SUM(AM51:AM56)</f>
        <v>24.688209050000001</v>
      </c>
      <c r="AN57" s="327">
        <f>SUM(AN51:AN56)</f>
        <v>32.369507990000002</v>
      </c>
      <c r="AO57" s="327">
        <f>SUM(AO51:AO56)</f>
        <v>21.023910619999999</v>
      </c>
      <c r="AP57" s="178">
        <f>AO57/AN57</f>
        <v>0.64949737964799992</v>
      </c>
      <c r="AQ57" s="328">
        <f>SUM(AQ51:AQ56)</f>
        <v>604.96238151600005</v>
      </c>
      <c r="AR57" s="327">
        <f>SUM(AR51:AR56)</f>
        <v>613.76032689600004</v>
      </c>
      <c r="AS57" s="327">
        <f>SUM(AS51:AS56)</f>
        <v>458.52447449599998</v>
      </c>
      <c r="AT57" s="178">
        <f>AS57/AR57</f>
        <v>0.74707414996162769</v>
      </c>
      <c r="AU57" s="328">
        <f>SUM(AU51:AU56)</f>
        <v>11.1938</v>
      </c>
      <c r="AV57" s="327">
        <f>SUM(AV51:AV56)</f>
        <v>11.1938</v>
      </c>
      <c r="AW57" s="327">
        <f>SUM(AW51:AW56)</f>
        <v>1.7905760500000001</v>
      </c>
      <c r="AX57" s="178">
        <f>AW57/AV57</f>
        <v>0.15996141167431974</v>
      </c>
      <c r="AY57" s="328">
        <f>SUM(AY51:AY56)</f>
        <v>18.738329999999998</v>
      </c>
      <c r="AZ57" s="327">
        <f>SUM(AZ51:AZ56)</f>
        <v>22.07627531</v>
      </c>
      <c r="BA57" s="327">
        <f>SUM(BA51:BA56)</f>
        <v>19.281738540000003</v>
      </c>
      <c r="BB57" s="178">
        <f>BA57/AZ57</f>
        <v>0.87341448089596252</v>
      </c>
      <c r="BC57" s="328">
        <f>SUM(BC51:BC56)</f>
        <v>1.06979</v>
      </c>
      <c r="BD57" s="327">
        <f>SUM(BD51:BD56)</f>
        <v>1.497795</v>
      </c>
      <c r="BE57" s="327">
        <f>SUM(BE51:BE56)</f>
        <v>1.487795</v>
      </c>
      <c r="BF57" s="180">
        <f>BE57/BD57</f>
        <v>0.99332351890612536</v>
      </c>
      <c r="BG57" s="328">
        <f>SUM(BG51:BG56)</f>
        <v>3743.8931900000002</v>
      </c>
      <c r="BH57" s="327">
        <f>SUM(BH51:BH56)</f>
        <v>4354.4975277900003</v>
      </c>
      <c r="BI57" s="327">
        <f>SUM(BI51:BI56)</f>
        <v>2395.4742008900002</v>
      </c>
      <c r="BJ57" s="178">
        <f>BI57/BH57</f>
        <v>0.55011495255246001</v>
      </c>
      <c r="BK57" s="326">
        <f>SUM(BK51:BK56)</f>
        <v>4673.4063500000002</v>
      </c>
      <c r="BL57" s="327">
        <f>SUM(BL51:BL56)</f>
        <v>5014.59107382</v>
      </c>
      <c r="BM57" s="327">
        <f>SUM(BM51:BM56)</f>
        <v>4248.3288032800001</v>
      </c>
      <c r="BN57" s="178">
        <f t="shared" si="43"/>
        <v>0.84719346816922425</v>
      </c>
      <c r="BO57" s="328">
        <f>SUM(BO51:BO56)</f>
        <v>255.57971000000001</v>
      </c>
      <c r="BP57" s="327">
        <f>SUM(BP51:BP56)</f>
        <v>399.52971000000002</v>
      </c>
      <c r="BQ57" s="327">
        <f>SUM(BQ51:BQ56)</f>
        <v>145.77809578</v>
      </c>
      <c r="BR57" s="178">
        <f>BQ57/BP57</f>
        <v>0.36487423120548407</v>
      </c>
      <c r="BS57" s="328">
        <f>SUM(BS51:BS56)</f>
        <v>0.70799999999999996</v>
      </c>
      <c r="BT57" s="327">
        <f>SUM(BT51:BT56)</f>
        <v>0.70799999999999996</v>
      </c>
      <c r="BU57" s="327">
        <f>SUM(BU51:BU56)</f>
        <v>0.68555042999999993</v>
      </c>
      <c r="BV57" s="178">
        <f>BU57/BT57</f>
        <v>0.96829156779661008</v>
      </c>
      <c r="BW57" s="328">
        <f>SUM(BW51:BW56)</f>
        <v>2</v>
      </c>
      <c r="BX57" s="327">
        <f>SUM(BX51:BX56)</f>
        <v>1.9302093899999999</v>
      </c>
      <c r="BY57" s="327">
        <f>SUM(BY51:BY56)</f>
        <v>0.46519767000000001</v>
      </c>
      <c r="BZ57" s="178">
        <f>BY57/BX57</f>
        <v>0.24100891458205995</v>
      </c>
      <c r="CA57" s="328">
        <f>SUM(CA51:CA56)</f>
        <v>272.79813475588674</v>
      </c>
      <c r="CB57" s="327">
        <f>SUM(CB51:CB56)</f>
        <v>305.03367835759263</v>
      </c>
      <c r="CC57" s="327">
        <f>SUM(CC51:CC56)</f>
        <v>184.6395382458868</v>
      </c>
      <c r="CD57" s="178">
        <f>CC57/CB57</f>
        <v>0.60530869653492114</v>
      </c>
      <c r="CE57" s="328">
        <f>SUM(CE51:CE56)</f>
        <v>60</v>
      </c>
      <c r="CF57" s="327">
        <f>SUM(CF51:CF56)</f>
        <v>60</v>
      </c>
      <c r="CG57" s="327">
        <f>SUM(CG51:CG56)</f>
        <v>60</v>
      </c>
      <c r="CH57" s="178">
        <f>CG57/CF57</f>
        <v>1</v>
      </c>
    </row>
    <row r="58" spans="2:86" x14ac:dyDescent="0.35">
      <c r="B58" s="8" t="s">
        <v>64</v>
      </c>
      <c r="C58" s="322">
        <v>7385.2401600000003</v>
      </c>
      <c r="D58" s="322">
        <v>7032.8890147099992</v>
      </c>
      <c r="E58" s="322">
        <v>3012.5812786800007</v>
      </c>
      <c r="F58" s="85">
        <f t="shared" si="40"/>
        <v>0.42835615241174457</v>
      </c>
      <c r="G58" s="258">
        <v>0</v>
      </c>
      <c r="H58" s="322">
        <v>0</v>
      </c>
      <c r="I58" s="322">
        <v>0</v>
      </c>
      <c r="J58" s="12">
        <v>0</v>
      </c>
      <c r="K58" s="322">
        <v>0.25</v>
      </c>
      <c r="L58" s="322">
        <v>0.25</v>
      </c>
      <c r="M58" s="322">
        <v>0.19851786999999999</v>
      </c>
      <c r="N58" s="85">
        <f t="shared" si="48"/>
        <v>0.79407147999999994</v>
      </c>
      <c r="O58" s="323">
        <v>3.5740000000000001E-2</v>
      </c>
      <c r="P58" s="322">
        <v>3.5740000000000001E-2</v>
      </c>
      <c r="Q58" s="322">
        <v>1.0205120000000002E-2</v>
      </c>
      <c r="R58" s="85">
        <f>Q58/P58</f>
        <v>0.28553777280358145</v>
      </c>
      <c r="S58" s="323">
        <v>0</v>
      </c>
      <c r="T58" s="322">
        <v>0</v>
      </c>
      <c r="U58" s="322">
        <v>0</v>
      </c>
      <c r="V58" s="12">
        <v>0</v>
      </c>
      <c r="W58" s="258">
        <v>0</v>
      </c>
      <c r="X58" s="322">
        <v>0</v>
      </c>
      <c r="Y58" s="322">
        <v>0</v>
      </c>
      <c r="Z58" s="12">
        <v>0</v>
      </c>
      <c r="AA58" s="323">
        <v>0</v>
      </c>
      <c r="AB58" s="322">
        <v>0</v>
      </c>
      <c r="AC58" s="322">
        <v>0</v>
      </c>
      <c r="AD58" s="12">
        <v>0</v>
      </c>
      <c r="AE58" s="323">
        <v>0</v>
      </c>
      <c r="AF58" s="322">
        <v>0</v>
      </c>
      <c r="AG58" s="322">
        <v>0</v>
      </c>
      <c r="AH58" s="12">
        <v>0</v>
      </c>
      <c r="AI58" s="258">
        <f>AI69+AI80</f>
        <v>3333.6501399999997</v>
      </c>
      <c r="AJ58" s="258">
        <f t="shared" ref="AJ58:AK58" si="49">AJ69+AJ80</f>
        <v>3482.9301129999999</v>
      </c>
      <c r="AK58" s="258">
        <f t="shared" si="49"/>
        <v>1941.0348418999999</v>
      </c>
      <c r="AL58" s="85">
        <f>AK58/AJ58</f>
        <v>0.55729939416674135</v>
      </c>
      <c r="AM58" s="323">
        <v>25</v>
      </c>
      <c r="AN58" s="322">
        <v>25</v>
      </c>
      <c r="AO58" s="322">
        <v>20</v>
      </c>
      <c r="AP58" s="85">
        <f>AO58/AN58</f>
        <v>0.8</v>
      </c>
      <c r="AQ58" s="323">
        <v>22</v>
      </c>
      <c r="AR58" s="322">
        <v>22</v>
      </c>
      <c r="AS58" s="322">
        <v>0</v>
      </c>
      <c r="AT58" s="85">
        <v>0.99991293906652223</v>
      </c>
      <c r="AU58" s="323">
        <v>0</v>
      </c>
      <c r="AV58" s="322">
        <v>0</v>
      </c>
      <c r="AW58" s="322">
        <v>0</v>
      </c>
      <c r="AX58" s="12">
        <v>0</v>
      </c>
      <c r="AY58" s="323">
        <v>2.205E-2</v>
      </c>
      <c r="AZ58" s="322">
        <v>2.205E-2</v>
      </c>
      <c r="BA58" s="322">
        <v>0</v>
      </c>
      <c r="BB58" s="85">
        <f>BA58/AZ58</f>
        <v>0</v>
      </c>
      <c r="BC58" s="323">
        <v>0</v>
      </c>
      <c r="BD58" s="322">
        <v>0</v>
      </c>
      <c r="BE58" s="322">
        <v>0</v>
      </c>
      <c r="BF58" s="6">
        <v>0</v>
      </c>
      <c r="BG58" s="323">
        <v>977.82539999999995</v>
      </c>
      <c r="BH58" s="322">
        <v>173.42185555</v>
      </c>
      <c r="BI58" s="322">
        <v>86.5</v>
      </c>
      <c r="BJ58" s="85">
        <f>BI58/BH58</f>
        <v>0.49878373014559757</v>
      </c>
      <c r="BK58" s="258">
        <v>3026.4568300000001</v>
      </c>
      <c r="BL58" s="322">
        <v>3329.2292561600002</v>
      </c>
      <c r="BM58" s="322">
        <v>964.83771378999995</v>
      </c>
      <c r="BN58" s="85">
        <f t="shared" si="43"/>
        <v>0.28980813261951899</v>
      </c>
      <c r="BO58" s="323">
        <v>0</v>
      </c>
      <c r="BP58" s="322">
        <v>0</v>
      </c>
      <c r="BQ58" s="322">
        <v>0</v>
      </c>
      <c r="BR58" s="12">
        <v>0</v>
      </c>
      <c r="BS58" s="323">
        <v>0</v>
      </c>
      <c r="BT58" s="322">
        <v>0</v>
      </c>
      <c r="BU58" s="322">
        <v>0</v>
      </c>
      <c r="BV58" s="12">
        <v>0</v>
      </c>
      <c r="BW58" s="323">
        <v>0</v>
      </c>
      <c r="BX58" s="322">
        <v>0</v>
      </c>
      <c r="BY58" s="322">
        <v>0</v>
      </c>
      <c r="BZ58" s="12">
        <v>0</v>
      </c>
      <c r="CA58" s="323">
        <v>0</v>
      </c>
      <c r="CB58" s="322">
        <v>0</v>
      </c>
      <c r="CC58" s="322">
        <v>0</v>
      </c>
      <c r="CD58" s="12">
        <v>0</v>
      </c>
      <c r="CE58" s="323">
        <v>0</v>
      </c>
      <c r="CF58" s="322">
        <v>0</v>
      </c>
      <c r="CG58" s="322">
        <v>0</v>
      </c>
      <c r="CH58" s="12">
        <v>0</v>
      </c>
    </row>
    <row r="59" spans="2:86" x14ac:dyDescent="0.35">
      <c r="B59" s="8" t="s">
        <v>65</v>
      </c>
      <c r="C59" s="322">
        <v>0</v>
      </c>
      <c r="D59" s="322">
        <v>0</v>
      </c>
      <c r="E59" s="322">
        <v>0</v>
      </c>
      <c r="F59" s="12">
        <v>0</v>
      </c>
      <c r="G59" s="258">
        <v>0</v>
      </c>
      <c r="H59" s="322">
        <v>0</v>
      </c>
      <c r="I59" s="322">
        <v>0</v>
      </c>
      <c r="J59" s="12">
        <v>0</v>
      </c>
      <c r="K59" s="258">
        <v>0</v>
      </c>
      <c r="L59" s="322">
        <v>0</v>
      </c>
      <c r="M59" s="322">
        <v>0</v>
      </c>
      <c r="N59" s="12">
        <v>0</v>
      </c>
      <c r="O59" s="323">
        <v>0</v>
      </c>
      <c r="P59" s="322">
        <v>0</v>
      </c>
      <c r="Q59" s="322">
        <v>0</v>
      </c>
      <c r="R59" s="12">
        <v>0</v>
      </c>
      <c r="S59" s="323">
        <v>0</v>
      </c>
      <c r="T59" s="322">
        <v>0</v>
      </c>
      <c r="U59" s="322">
        <v>0</v>
      </c>
      <c r="V59" s="12">
        <v>0</v>
      </c>
      <c r="W59" s="258">
        <v>0</v>
      </c>
      <c r="X59" s="322">
        <v>0</v>
      </c>
      <c r="Y59" s="322">
        <v>0</v>
      </c>
      <c r="Z59" s="12">
        <v>0</v>
      </c>
      <c r="AA59" s="323">
        <v>0</v>
      </c>
      <c r="AB59" s="322">
        <v>0</v>
      </c>
      <c r="AC59" s="322">
        <v>0</v>
      </c>
      <c r="AD59" s="12">
        <v>0</v>
      </c>
      <c r="AE59" s="323">
        <v>0</v>
      </c>
      <c r="AF59" s="322">
        <v>0</v>
      </c>
      <c r="AG59" s="322">
        <v>0</v>
      </c>
      <c r="AH59" s="12">
        <v>0</v>
      </c>
      <c r="AI59" s="258">
        <v>0</v>
      </c>
      <c r="AJ59" s="322">
        <v>0</v>
      </c>
      <c r="AK59" s="322">
        <v>0</v>
      </c>
      <c r="AL59" s="12">
        <v>0</v>
      </c>
      <c r="AM59" s="323">
        <v>0</v>
      </c>
      <c r="AN59" s="322">
        <v>0</v>
      </c>
      <c r="AO59" s="322">
        <v>0</v>
      </c>
      <c r="AP59" s="12">
        <v>0</v>
      </c>
      <c r="AQ59" s="323">
        <v>0</v>
      </c>
      <c r="AR59" s="322">
        <v>0</v>
      </c>
      <c r="AS59" s="322">
        <v>0</v>
      </c>
      <c r="AT59" s="12">
        <v>0</v>
      </c>
      <c r="AU59" s="323">
        <v>0</v>
      </c>
      <c r="AV59" s="322">
        <v>0</v>
      </c>
      <c r="AW59" s="322">
        <v>0</v>
      </c>
      <c r="AX59" s="12">
        <v>0</v>
      </c>
      <c r="AY59" s="323">
        <v>0</v>
      </c>
      <c r="AZ59" s="322">
        <v>0</v>
      </c>
      <c r="BA59" s="322">
        <v>0</v>
      </c>
      <c r="BB59" s="12">
        <v>0</v>
      </c>
      <c r="BC59" s="323">
        <v>0</v>
      </c>
      <c r="BD59" s="322">
        <v>0</v>
      </c>
      <c r="BE59" s="322">
        <v>0</v>
      </c>
      <c r="BF59" s="6">
        <v>0</v>
      </c>
      <c r="BG59" s="323">
        <v>0</v>
      </c>
      <c r="BH59" s="322">
        <v>0</v>
      </c>
      <c r="BI59" s="322">
        <v>0</v>
      </c>
      <c r="BJ59" s="12">
        <v>0</v>
      </c>
      <c r="BK59" s="258">
        <v>0</v>
      </c>
      <c r="BL59" s="322">
        <v>0</v>
      </c>
      <c r="BM59" s="322">
        <v>0</v>
      </c>
      <c r="BN59" s="12">
        <v>0</v>
      </c>
      <c r="BO59" s="323">
        <v>0</v>
      </c>
      <c r="BP59" s="322">
        <v>0</v>
      </c>
      <c r="BQ59" s="322">
        <v>0</v>
      </c>
      <c r="BR59" s="12">
        <v>0</v>
      </c>
      <c r="BS59" s="323">
        <v>0</v>
      </c>
      <c r="BT59" s="322">
        <v>0</v>
      </c>
      <c r="BU59" s="322">
        <v>0</v>
      </c>
      <c r="BV59" s="12">
        <v>0</v>
      </c>
      <c r="BW59" s="323">
        <v>0</v>
      </c>
      <c r="BX59" s="322">
        <v>0</v>
      </c>
      <c r="BY59" s="322">
        <v>0</v>
      </c>
      <c r="BZ59" s="12">
        <v>0</v>
      </c>
      <c r="CA59" s="323">
        <v>0</v>
      </c>
      <c r="CB59" s="322">
        <v>0</v>
      </c>
      <c r="CC59" s="322">
        <v>0</v>
      </c>
      <c r="CD59" s="12">
        <v>0</v>
      </c>
      <c r="CE59" s="323">
        <v>0</v>
      </c>
      <c r="CF59" s="322">
        <v>0</v>
      </c>
      <c r="CG59" s="322">
        <v>0</v>
      </c>
      <c r="CH59" s="12">
        <v>0</v>
      </c>
    </row>
    <row r="60" spans="2:86" x14ac:dyDescent="0.35">
      <c r="B60" s="329" t="s">
        <v>66</v>
      </c>
      <c r="C60" s="334">
        <v>7385.2401600000003</v>
      </c>
      <c r="D60" s="335">
        <v>7032.8890147099992</v>
      </c>
      <c r="E60" s="335">
        <v>3012.5812786800007</v>
      </c>
      <c r="F60" s="178">
        <f t="shared" ref="F60:F69" si="50">E60/D60</f>
        <v>0.42835615241174457</v>
      </c>
      <c r="G60" s="330">
        <v>0</v>
      </c>
      <c r="H60" s="331">
        <v>0</v>
      </c>
      <c r="I60" s="331">
        <v>0</v>
      </c>
      <c r="J60" s="332">
        <v>0</v>
      </c>
      <c r="K60" s="334">
        <f>SUM(K58:K59)</f>
        <v>0.25</v>
      </c>
      <c r="L60" s="335">
        <f>SUM(L58:L59)</f>
        <v>0.25</v>
      </c>
      <c r="M60" s="335">
        <f>SUM(M58:M59)</f>
        <v>0.19851786999999999</v>
      </c>
      <c r="N60" s="178">
        <f t="shared" ref="N60:N66" si="51">M60/L60</f>
        <v>0.79407147999999994</v>
      </c>
      <c r="O60" s="333">
        <f>SUM(O58:O59)</f>
        <v>3.5740000000000001E-2</v>
      </c>
      <c r="P60" s="330">
        <f>SUM(P58:P59)</f>
        <v>3.5740000000000001E-2</v>
      </c>
      <c r="Q60" s="330">
        <f>SUM(Q58:Q59)</f>
        <v>1.0205120000000002E-2</v>
      </c>
      <c r="R60" s="178">
        <f t="shared" ref="R60:R66" si="52">Q60/P60</f>
        <v>0.28553777280358145</v>
      </c>
      <c r="S60" s="334">
        <v>0</v>
      </c>
      <c r="T60" s="335">
        <v>0</v>
      </c>
      <c r="U60" s="335">
        <v>0</v>
      </c>
      <c r="V60" s="336">
        <v>0</v>
      </c>
      <c r="W60" s="337">
        <v>0</v>
      </c>
      <c r="X60" s="335">
        <v>0</v>
      </c>
      <c r="Y60" s="335">
        <v>0</v>
      </c>
      <c r="Z60" s="336">
        <v>0</v>
      </c>
      <c r="AA60" s="334">
        <v>0</v>
      </c>
      <c r="AB60" s="335">
        <v>0</v>
      </c>
      <c r="AC60" s="335">
        <v>0</v>
      </c>
      <c r="AD60" s="336">
        <v>0</v>
      </c>
      <c r="AE60" s="334">
        <v>0</v>
      </c>
      <c r="AF60" s="335">
        <v>0</v>
      </c>
      <c r="AG60" s="335">
        <v>0</v>
      </c>
      <c r="AH60" s="336">
        <v>0</v>
      </c>
      <c r="AI60" s="338">
        <f>SUM(AI58:AI59)</f>
        <v>3333.6501399999997</v>
      </c>
      <c r="AJ60" s="339">
        <f>SUM(AJ58:AJ59)</f>
        <v>3482.9301129999999</v>
      </c>
      <c r="AK60" s="335">
        <f>SUM(AK58:AK59)</f>
        <v>1941.0348418999999</v>
      </c>
      <c r="AL60" s="340">
        <f>AK60/AJ60</f>
        <v>0.55729939416674135</v>
      </c>
      <c r="AM60" s="341">
        <f t="shared" ref="AM60:AS60" si="53">SUM(AM58:AM59)</f>
        <v>25</v>
      </c>
      <c r="AN60" s="335">
        <f t="shared" si="53"/>
        <v>25</v>
      </c>
      <c r="AO60" s="335">
        <f t="shared" si="53"/>
        <v>20</v>
      </c>
      <c r="AP60" s="340">
        <f>AO60/AN60</f>
        <v>0.8</v>
      </c>
      <c r="AQ60" s="341">
        <f t="shared" si="53"/>
        <v>22</v>
      </c>
      <c r="AR60" s="335">
        <f t="shared" si="53"/>
        <v>22</v>
      </c>
      <c r="AS60" s="335">
        <f t="shared" si="53"/>
        <v>0</v>
      </c>
      <c r="AT60" s="340">
        <f>AS60/AR60</f>
        <v>0</v>
      </c>
      <c r="AU60" s="176">
        <f>SUM(AU58:AU59)</f>
        <v>0</v>
      </c>
      <c r="AV60" s="331">
        <f>SUM(AV58:AV59)</f>
        <v>0</v>
      </c>
      <c r="AW60" s="331">
        <f>SUM(AW58:AW59)</f>
        <v>0</v>
      </c>
      <c r="AX60" s="332">
        <v>0</v>
      </c>
      <c r="AY60" s="176">
        <f>SUM(AY58:AY59)</f>
        <v>2.205E-2</v>
      </c>
      <c r="AZ60" s="331">
        <f>SUM(AZ58:AZ59)</f>
        <v>2.205E-2</v>
      </c>
      <c r="BA60" s="331">
        <f>SUM(BA58:BA59)</f>
        <v>0</v>
      </c>
      <c r="BB60" s="178">
        <f>BA60/AZ60</f>
        <v>0</v>
      </c>
      <c r="BC60" s="176">
        <f>SUM(BC58:BC59)</f>
        <v>0</v>
      </c>
      <c r="BD60" s="331">
        <f>SUM(BD58:BD59)</f>
        <v>0</v>
      </c>
      <c r="BE60" s="331">
        <f>SUM(BE58:BE59)</f>
        <v>0</v>
      </c>
      <c r="BF60" s="177">
        <v>0</v>
      </c>
      <c r="BG60" s="341">
        <f>SUM(BG58:BG59)</f>
        <v>977.82539999999995</v>
      </c>
      <c r="BH60" s="335">
        <f>SUM(BH58:BH59)</f>
        <v>173.42185555</v>
      </c>
      <c r="BI60" s="335">
        <f>SUM(BI58:BI59)</f>
        <v>86.5</v>
      </c>
      <c r="BJ60" s="336">
        <v>0</v>
      </c>
      <c r="BK60" s="177">
        <f>SUM(BK58:BK59)</f>
        <v>3026.4568300000001</v>
      </c>
      <c r="BL60" s="331">
        <f>SUM(BL58:BL59)</f>
        <v>3329.2292561600002</v>
      </c>
      <c r="BM60" s="331">
        <f>SUM(BM58:BM59)</f>
        <v>964.83771378999995</v>
      </c>
      <c r="BN60" s="332">
        <v>0</v>
      </c>
      <c r="BO60" s="341">
        <f t="shared" ref="BO60:CD60" si="54">SUM(BO58:BO59)</f>
        <v>0</v>
      </c>
      <c r="BP60" s="335">
        <f t="shared" si="54"/>
        <v>0</v>
      </c>
      <c r="BQ60" s="335">
        <f t="shared" si="54"/>
        <v>0</v>
      </c>
      <c r="BR60" s="342">
        <f t="shared" si="54"/>
        <v>0</v>
      </c>
      <c r="BS60" s="341">
        <f t="shared" si="54"/>
        <v>0</v>
      </c>
      <c r="BT60" s="335">
        <f t="shared" si="54"/>
        <v>0</v>
      </c>
      <c r="BU60" s="335">
        <f t="shared" si="54"/>
        <v>0</v>
      </c>
      <c r="BV60" s="342">
        <f t="shared" si="54"/>
        <v>0</v>
      </c>
      <c r="BW60" s="341">
        <f t="shared" si="54"/>
        <v>0</v>
      </c>
      <c r="BX60" s="335">
        <f t="shared" si="54"/>
        <v>0</v>
      </c>
      <c r="BY60" s="335">
        <f t="shared" si="54"/>
        <v>0</v>
      </c>
      <c r="BZ60" s="342">
        <f t="shared" si="54"/>
        <v>0</v>
      </c>
      <c r="CA60" s="341">
        <f t="shared" si="54"/>
        <v>0</v>
      </c>
      <c r="CB60" s="335">
        <f t="shared" si="54"/>
        <v>0</v>
      </c>
      <c r="CC60" s="335">
        <f t="shared" si="54"/>
        <v>0</v>
      </c>
      <c r="CD60" s="342">
        <f t="shared" si="54"/>
        <v>0</v>
      </c>
      <c r="CE60" s="341">
        <f t="shared" ref="CE60:CH60" si="55">SUM(CE58:CE59)</f>
        <v>0</v>
      </c>
      <c r="CF60" s="335">
        <f t="shared" si="55"/>
        <v>0</v>
      </c>
      <c r="CG60" s="335">
        <f t="shared" si="55"/>
        <v>0</v>
      </c>
      <c r="CH60" s="342">
        <f t="shared" si="55"/>
        <v>0</v>
      </c>
    </row>
    <row r="61" spans="2:86" x14ac:dyDescent="0.35">
      <c r="B61" s="343" t="s">
        <v>177</v>
      </c>
      <c r="C61" s="207">
        <v>17766.98503</v>
      </c>
      <c r="D61" s="207">
        <v>20479.310647990002</v>
      </c>
      <c r="E61" s="207">
        <v>11253.55061505</v>
      </c>
      <c r="F61" s="347">
        <f t="shared" si="50"/>
        <v>0.54950827244541611</v>
      </c>
      <c r="G61" s="207">
        <f>G68+G71</f>
        <v>1.7596600000000002</v>
      </c>
      <c r="H61" s="207">
        <f>H68+H71</f>
        <v>1.55966</v>
      </c>
      <c r="I61" s="207">
        <f>I68+I71</f>
        <v>1.2706598700000002</v>
      </c>
      <c r="J61" s="319">
        <f t="shared" ref="J61" si="56">I61/H61</f>
        <v>0.81470312119308064</v>
      </c>
      <c r="K61" s="207">
        <f>K68+K71</f>
        <v>232.10147999999998</v>
      </c>
      <c r="L61" s="207">
        <f>L68+L71</f>
        <v>426.63800121999998</v>
      </c>
      <c r="M61" s="207">
        <f>M68+M71</f>
        <v>308.31226588000004</v>
      </c>
      <c r="N61" s="319">
        <f t="shared" si="51"/>
        <v>0.72265542450124098</v>
      </c>
      <c r="O61" s="209">
        <f>O68+O71</f>
        <v>21.363779999999998</v>
      </c>
      <c r="P61" s="207">
        <f>P68+P71</f>
        <v>25.273437550000001</v>
      </c>
      <c r="Q61" s="207">
        <f>Q68+Q71</f>
        <v>18.42584368</v>
      </c>
      <c r="R61" s="319">
        <f t="shared" si="52"/>
        <v>0.72905965575703802</v>
      </c>
      <c r="S61" s="209">
        <f>S68+S71</f>
        <v>0</v>
      </c>
      <c r="T61" s="207">
        <f>T68+T71</f>
        <v>0</v>
      </c>
      <c r="U61" s="207">
        <f>U68+U71</f>
        <v>0</v>
      </c>
      <c r="V61" s="345">
        <f t="shared" ref="V61:BA61" si="57">V68+V71</f>
        <v>0</v>
      </c>
      <c r="W61" s="321">
        <f t="shared" si="57"/>
        <v>34.849179999999997</v>
      </c>
      <c r="X61" s="225">
        <f t="shared" si="57"/>
        <v>34.630429289999995</v>
      </c>
      <c r="Y61" s="225">
        <f t="shared" si="57"/>
        <v>26.406338340000001</v>
      </c>
      <c r="Z61" s="345">
        <f t="shared" si="57"/>
        <v>0.76251836553539887</v>
      </c>
      <c r="AA61" s="224">
        <f t="shared" si="57"/>
        <v>0</v>
      </c>
      <c r="AB61" s="225">
        <f t="shared" si="57"/>
        <v>0</v>
      </c>
      <c r="AC61" s="225">
        <f t="shared" si="57"/>
        <v>0</v>
      </c>
      <c r="AD61" s="345">
        <f t="shared" si="57"/>
        <v>0</v>
      </c>
      <c r="AE61" s="224">
        <f t="shared" si="57"/>
        <v>0</v>
      </c>
      <c r="AF61" s="225">
        <f t="shared" si="57"/>
        <v>0</v>
      </c>
      <c r="AG61" s="225">
        <f t="shared" si="57"/>
        <v>0</v>
      </c>
      <c r="AH61" s="345">
        <f t="shared" si="57"/>
        <v>0</v>
      </c>
      <c r="AI61" s="321">
        <f t="shared" si="57"/>
        <v>4874.7150999999994</v>
      </c>
      <c r="AJ61" s="225">
        <f t="shared" si="57"/>
        <v>6851.6088922199997</v>
      </c>
      <c r="AK61" s="225">
        <f t="shared" si="57"/>
        <v>3038.8361890799997</v>
      </c>
      <c r="AL61" s="345">
        <f t="shared" si="57"/>
        <v>0.88464058404641666</v>
      </c>
      <c r="AM61" s="224">
        <f t="shared" si="57"/>
        <v>0</v>
      </c>
      <c r="AN61" s="225">
        <f t="shared" si="57"/>
        <v>0</v>
      </c>
      <c r="AO61" s="225">
        <f t="shared" si="57"/>
        <v>0</v>
      </c>
      <c r="AP61" s="345">
        <f t="shared" si="57"/>
        <v>0</v>
      </c>
      <c r="AQ61" s="224">
        <f t="shared" si="57"/>
        <v>0</v>
      </c>
      <c r="AR61" s="225">
        <f t="shared" si="57"/>
        <v>0</v>
      </c>
      <c r="AS61" s="225">
        <f t="shared" si="57"/>
        <v>0</v>
      </c>
      <c r="AT61" s="345">
        <f t="shared" si="57"/>
        <v>0</v>
      </c>
      <c r="AU61" s="209">
        <f t="shared" si="57"/>
        <v>0</v>
      </c>
      <c r="AV61" s="207">
        <f t="shared" si="57"/>
        <v>0</v>
      </c>
      <c r="AW61" s="207">
        <f t="shared" si="57"/>
        <v>0</v>
      </c>
      <c r="AX61" s="346">
        <f t="shared" si="57"/>
        <v>0</v>
      </c>
      <c r="AY61" s="209">
        <f t="shared" si="57"/>
        <v>18.760379999999998</v>
      </c>
      <c r="AZ61" s="207">
        <f t="shared" si="57"/>
        <v>22.09832531</v>
      </c>
      <c r="BA61" s="207">
        <f t="shared" si="57"/>
        <v>19.281738540000003</v>
      </c>
      <c r="BB61" s="347">
        <f>BA61/AZ61</f>
        <v>0.87254297642521228</v>
      </c>
      <c r="BC61" s="209">
        <f t="shared" ref="BC61:BI61" si="58">BC68+BC71</f>
        <v>0</v>
      </c>
      <c r="BD61" s="207">
        <f t="shared" si="58"/>
        <v>0</v>
      </c>
      <c r="BE61" s="207">
        <f t="shared" si="58"/>
        <v>0</v>
      </c>
      <c r="BF61" s="363">
        <f t="shared" si="58"/>
        <v>0</v>
      </c>
      <c r="BG61" s="224">
        <f t="shared" si="58"/>
        <v>4526.06333</v>
      </c>
      <c r="BH61" s="225">
        <f t="shared" si="58"/>
        <v>4334.1941233400003</v>
      </c>
      <c r="BI61" s="225">
        <f t="shared" si="58"/>
        <v>2403.3449855100002</v>
      </c>
      <c r="BJ61" s="320">
        <f>BI61/BH61</f>
        <v>0.55450792399163318</v>
      </c>
      <c r="BK61" s="344">
        <f>BK68+BK71</f>
        <v>7699.8631800000003</v>
      </c>
      <c r="BL61" s="207">
        <f>BL68+BL71</f>
        <v>8343.8203299800007</v>
      </c>
      <c r="BM61" s="207">
        <f>BM68+BM71</f>
        <v>5213.1665170699998</v>
      </c>
      <c r="BN61" s="347">
        <f t="shared" ref="BN61:BN69" si="59">BM61/BL61</f>
        <v>0.62479371689472796</v>
      </c>
      <c r="BO61" s="224">
        <f>BO68+BO71</f>
        <v>97</v>
      </c>
      <c r="BP61" s="225">
        <f>BP68+BP71</f>
        <v>147</v>
      </c>
      <c r="BQ61" s="225">
        <f>BQ68+BQ71</f>
        <v>51.994731590000001</v>
      </c>
      <c r="BR61" s="346">
        <v>0</v>
      </c>
      <c r="BS61" s="224">
        <f>BS68+BS71</f>
        <v>0</v>
      </c>
      <c r="BT61" s="225">
        <f>BT68+BT71</f>
        <v>0</v>
      </c>
      <c r="BU61" s="225">
        <f>BU68+BU71</f>
        <v>0</v>
      </c>
      <c r="BV61" s="346">
        <v>0</v>
      </c>
      <c r="BW61" s="224">
        <f>BW68+BW71</f>
        <v>0</v>
      </c>
      <c r="BX61" s="225">
        <f>BX68+BX71</f>
        <v>0</v>
      </c>
      <c r="BY61" s="225">
        <f>BY68+BY71</f>
        <v>0</v>
      </c>
      <c r="BZ61" s="346">
        <v>0</v>
      </c>
      <c r="CA61" s="224">
        <f>CA68+CA71</f>
        <v>260.50894</v>
      </c>
      <c r="CB61" s="225">
        <f>CB68+CB71</f>
        <v>292.48744908000003</v>
      </c>
      <c r="CC61" s="225">
        <f>CC68+CC71</f>
        <v>172.51134549000002</v>
      </c>
      <c r="CD61" s="319">
        <f>CC61/CB61</f>
        <v>0.58980768587719945</v>
      </c>
      <c r="CE61" s="224">
        <f>CE68+CE71</f>
        <v>0</v>
      </c>
      <c r="CF61" s="225">
        <f>CF68+CF71</f>
        <v>0</v>
      </c>
      <c r="CG61" s="225">
        <f>CG68+CG71</f>
        <v>0</v>
      </c>
      <c r="CH61" s="346">
        <v>0</v>
      </c>
    </row>
    <row r="62" spans="2:86" x14ac:dyDescent="0.35">
      <c r="B62" s="8" t="s">
        <v>57</v>
      </c>
      <c r="C62" s="322">
        <v>790.09618</v>
      </c>
      <c r="D62" s="322">
        <v>794.67879938999999</v>
      </c>
      <c r="E62" s="322">
        <v>684.0875665599998</v>
      </c>
      <c r="F62" s="85">
        <f t="shared" si="50"/>
        <v>0.86083530488684146</v>
      </c>
      <c r="G62" s="258">
        <v>0</v>
      </c>
      <c r="H62" s="322">
        <v>0</v>
      </c>
      <c r="I62" s="322">
        <v>0</v>
      </c>
      <c r="J62" s="12">
        <v>0</v>
      </c>
      <c r="K62" s="322">
        <v>84.081429999999997</v>
      </c>
      <c r="L62" s="322">
        <v>85.365378179999993</v>
      </c>
      <c r="M62" s="322">
        <v>76.55526835000002</v>
      </c>
      <c r="N62" s="85">
        <f t="shared" si="51"/>
        <v>0.89679528143806586</v>
      </c>
      <c r="O62" s="323">
        <v>4.9611999999999998</v>
      </c>
      <c r="P62" s="322">
        <v>4.9845578599999998</v>
      </c>
      <c r="Q62" s="322">
        <v>4.9097249199999986</v>
      </c>
      <c r="R62" s="85">
        <f t="shared" si="52"/>
        <v>0.98498704557117911</v>
      </c>
      <c r="S62" s="323">
        <v>0</v>
      </c>
      <c r="T62" s="322">
        <v>0</v>
      </c>
      <c r="U62" s="322">
        <v>0</v>
      </c>
      <c r="V62" s="12">
        <v>0</v>
      </c>
      <c r="W62" s="258">
        <v>0</v>
      </c>
      <c r="X62" s="322">
        <v>0</v>
      </c>
      <c r="Y62" s="322">
        <v>0</v>
      </c>
      <c r="Z62" s="12">
        <v>0</v>
      </c>
      <c r="AA62" s="323">
        <v>0</v>
      </c>
      <c r="AB62" s="322">
        <v>0</v>
      </c>
      <c r="AC62" s="322">
        <v>0</v>
      </c>
      <c r="AD62" s="12">
        <v>0</v>
      </c>
      <c r="AE62" s="323">
        <v>0</v>
      </c>
      <c r="AF62" s="322">
        <v>0</v>
      </c>
      <c r="AG62" s="322">
        <v>0</v>
      </c>
      <c r="AH62" s="12">
        <v>0</v>
      </c>
      <c r="AI62" s="258">
        <v>0</v>
      </c>
      <c r="AJ62" s="322">
        <v>0</v>
      </c>
      <c r="AK62" s="322">
        <v>0</v>
      </c>
      <c r="AL62" s="12">
        <v>0</v>
      </c>
      <c r="AM62" s="323">
        <v>0</v>
      </c>
      <c r="AN62" s="322">
        <v>0</v>
      </c>
      <c r="AO62" s="322">
        <v>0</v>
      </c>
      <c r="AP62" s="12">
        <v>0</v>
      </c>
      <c r="AQ62" s="323">
        <v>0</v>
      </c>
      <c r="AR62" s="322">
        <v>0</v>
      </c>
      <c r="AS62" s="322">
        <v>0</v>
      </c>
      <c r="AT62" s="12">
        <v>0</v>
      </c>
      <c r="AU62" s="323">
        <v>0</v>
      </c>
      <c r="AV62" s="322">
        <v>0</v>
      </c>
      <c r="AW62" s="322">
        <v>0</v>
      </c>
      <c r="AX62" s="12">
        <v>0</v>
      </c>
      <c r="AY62" s="323">
        <v>7.3895100000000005</v>
      </c>
      <c r="AZ62" s="322">
        <v>7.3895100000000005</v>
      </c>
      <c r="BA62" s="322">
        <v>6.5818336500000001</v>
      </c>
      <c r="BB62" s="85">
        <f>BA62/AZ62</f>
        <v>0.89069960660449743</v>
      </c>
      <c r="BC62" s="323">
        <v>0</v>
      </c>
      <c r="BD62" s="322">
        <v>0</v>
      </c>
      <c r="BE62" s="322">
        <v>0</v>
      </c>
      <c r="BF62" s="6">
        <v>0</v>
      </c>
      <c r="BG62" s="57">
        <v>20.274609999999999</v>
      </c>
      <c r="BH62" s="59">
        <v>19.939373289999999</v>
      </c>
      <c r="BI62" s="59">
        <v>16.896204579999999</v>
      </c>
      <c r="BJ62" s="85">
        <f>BI62/BH62</f>
        <v>0.84737891879850558</v>
      </c>
      <c r="BK62" s="258">
        <v>673.38943000000006</v>
      </c>
      <c r="BL62" s="322">
        <v>676.99998005999998</v>
      </c>
      <c r="BM62" s="322">
        <v>579.14453506000007</v>
      </c>
      <c r="BN62" s="85">
        <f t="shared" si="59"/>
        <v>0.85545724094212328</v>
      </c>
      <c r="BO62" s="323">
        <v>0</v>
      </c>
      <c r="BP62" s="322">
        <v>0</v>
      </c>
      <c r="BQ62" s="322">
        <v>0</v>
      </c>
      <c r="BR62" s="12">
        <v>0</v>
      </c>
      <c r="BS62" s="323">
        <v>0</v>
      </c>
      <c r="BT62" s="322">
        <v>0</v>
      </c>
      <c r="BU62" s="322">
        <v>0</v>
      </c>
      <c r="BV62" s="12">
        <v>0</v>
      </c>
      <c r="BW62" s="323">
        <v>0</v>
      </c>
      <c r="BX62" s="322">
        <v>0</v>
      </c>
      <c r="BY62" s="322">
        <v>0</v>
      </c>
      <c r="BZ62" s="12">
        <v>0</v>
      </c>
      <c r="CA62" s="323">
        <v>0</v>
      </c>
      <c r="CB62" s="322">
        <v>0</v>
      </c>
      <c r="CC62" s="322">
        <v>0</v>
      </c>
      <c r="CD62" s="12">
        <v>0</v>
      </c>
      <c r="CE62" s="323">
        <v>0</v>
      </c>
      <c r="CF62" s="322">
        <v>0</v>
      </c>
      <c r="CG62" s="322">
        <v>0</v>
      </c>
      <c r="CH62" s="12">
        <v>0</v>
      </c>
    </row>
    <row r="63" spans="2:86" x14ac:dyDescent="0.35">
      <c r="B63" s="8" t="s">
        <v>58</v>
      </c>
      <c r="C63" s="322">
        <v>414.97482000000002</v>
      </c>
      <c r="D63" s="322">
        <v>452.29695749000007</v>
      </c>
      <c r="E63" s="322">
        <v>412.79936864999985</v>
      </c>
      <c r="F63" s="85">
        <f t="shared" si="50"/>
        <v>0.91267332626071562</v>
      </c>
      <c r="G63" s="322">
        <v>0.4</v>
      </c>
      <c r="H63" s="322">
        <v>0.4</v>
      </c>
      <c r="I63" s="322">
        <v>0.17690649999999999</v>
      </c>
      <c r="J63" s="85">
        <f>I63/H63</f>
        <v>0.44226624999999997</v>
      </c>
      <c r="K63" s="322">
        <v>56.39913</v>
      </c>
      <c r="L63" s="322">
        <v>76.5574771</v>
      </c>
      <c r="M63" s="322">
        <v>41.676952510000014</v>
      </c>
      <c r="N63" s="85">
        <f t="shared" si="51"/>
        <v>0.54438774746405549</v>
      </c>
      <c r="O63" s="323">
        <v>2.3768899999999999</v>
      </c>
      <c r="P63" s="322">
        <v>1.9820709299999999</v>
      </c>
      <c r="Q63" s="322">
        <v>1.3983144599999999</v>
      </c>
      <c r="R63" s="85">
        <f t="shared" si="52"/>
        <v>0.70548154399297913</v>
      </c>
      <c r="S63" s="323">
        <v>0</v>
      </c>
      <c r="T63" s="322">
        <v>0</v>
      </c>
      <c r="U63" s="322">
        <v>0</v>
      </c>
      <c r="V63" s="12">
        <v>0</v>
      </c>
      <c r="W63" s="323">
        <v>0</v>
      </c>
      <c r="X63" s="322">
        <v>0</v>
      </c>
      <c r="Y63" s="322">
        <v>0</v>
      </c>
      <c r="Z63" s="12">
        <v>0</v>
      </c>
      <c r="AA63" s="323">
        <v>0</v>
      </c>
      <c r="AB63" s="322">
        <v>0</v>
      </c>
      <c r="AC63" s="322">
        <v>0</v>
      </c>
      <c r="AD63" s="12">
        <v>0</v>
      </c>
      <c r="AE63" s="323">
        <v>0</v>
      </c>
      <c r="AF63" s="322">
        <v>0</v>
      </c>
      <c r="AG63" s="322">
        <v>0</v>
      </c>
      <c r="AH63" s="12">
        <v>0</v>
      </c>
      <c r="AI63" s="258">
        <v>0.45996000000000004</v>
      </c>
      <c r="AJ63" s="322">
        <v>0.25299474</v>
      </c>
      <c r="AK63" s="322">
        <v>0</v>
      </c>
      <c r="AL63" s="85">
        <f>AK63/AJ63</f>
        <v>0</v>
      </c>
      <c r="AM63" s="323">
        <v>0</v>
      </c>
      <c r="AN63" s="322">
        <v>0</v>
      </c>
      <c r="AO63" s="322">
        <v>0</v>
      </c>
      <c r="AP63" s="12">
        <v>0</v>
      </c>
      <c r="AQ63" s="323">
        <v>0</v>
      </c>
      <c r="AR63" s="322">
        <v>0</v>
      </c>
      <c r="AS63" s="322">
        <v>0</v>
      </c>
      <c r="AT63" s="12">
        <v>0</v>
      </c>
      <c r="AU63" s="323">
        <v>0</v>
      </c>
      <c r="AV63" s="322">
        <v>0</v>
      </c>
      <c r="AW63" s="322">
        <v>0</v>
      </c>
      <c r="AX63" s="12">
        <v>0</v>
      </c>
      <c r="AY63" s="323">
        <v>8.0070899999999998</v>
      </c>
      <c r="AZ63" s="322">
        <v>11.34503531</v>
      </c>
      <c r="BA63" s="322">
        <v>9.6700484600000021</v>
      </c>
      <c r="BB63" s="85">
        <f>BA63/AZ63</f>
        <v>0.8523594855166654</v>
      </c>
      <c r="BC63" s="323">
        <v>0</v>
      </c>
      <c r="BD63" s="322">
        <v>0</v>
      </c>
      <c r="BE63" s="322">
        <v>0</v>
      </c>
      <c r="BF63" s="6">
        <v>0</v>
      </c>
      <c r="BG63" s="323">
        <v>21.976859999999999</v>
      </c>
      <c r="BH63" s="322">
        <v>16.90619465</v>
      </c>
      <c r="BI63" s="7">
        <v>15.659836049999999</v>
      </c>
      <c r="BJ63" s="504">
        <f>BI63/BH63</f>
        <v>0.9262779930195586</v>
      </c>
      <c r="BK63" s="258">
        <v>324.50828999999999</v>
      </c>
      <c r="BL63" s="322">
        <v>343.02089067999998</v>
      </c>
      <c r="BM63" s="322">
        <v>344.07168724000002</v>
      </c>
      <c r="BN63" s="85">
        <f t="shared" si="59"/>
        <v>1.003063360245835</v>
      </c>
      <c r="BO63" s="323">
        <v>0</v>
      </c>
      <c r="BP63" s="322">
        <v>0</v>
      </c>
      <c r="BQ63" s="322">
        <v>0</v>
      </c>
      <c r="BR63" s="12">
        <v>0</v>
      </c>
      <c r="BS63" s="323">
        <v>0</v>
      </c>
      <c r="BT63" s="322">
        <v>0</v>
      </c>
      <c r="BU63" s="322">
        <v>0</v>
      </c>
      <c r="BV63" s="12">
        <v>0</v>
      </c>
      <c r="BW63" s="323">
        <v>0</v>
      </c>
      <c r="BX63" s="322">
        <v>0</v>
      </c>
      <c r="BY63" s="322">
        <v>0</v>
      </c>
      <c r="BZ63" s="12">
        <v>0</v>
      </c>
      <c r="CA63" s="323">
        <v>0.84660000000000002</v>
      </c>
      <c r="CB63" s="322">
        <v>1.83229408</v>
      </c>
      <c r="CC63" s="322">
        <v>0.14562343</v>
      </c>
      <c r="CD63" s="85">
        <f>CC63/CB63</f>
        <v>7.9476014024997557E-2</v>
      </c>
      <c r="CE63" s="323">
        <v>0</v>
      </c>
      <c r="CF63" s="322">
        <v>0</v>
      </c>
      <c r="CG63" s="322">
        <v>0</v>
      </c>
      <c r="CH63" s="12">
        <v>0</v>
      </c>
    </row>
    <row r="64" spans="2:86" x14ac:dyDescent="0.35">
      <c r="B64" s="8" t="s">
        <v>59</v>
      </c>
      <c r="C64" s="322">
        <v>3.2765399999999998</v>
      </c>
      <c r="D64" s="322">
        <v>2.8130559100000001</v>
      </c>
      <c r="E64" s="322">
        <v>2.9156888900000002</v>
      </c>
      <c r="F64" s="85">
        <f t="shared" si="50"/>
        <v>1.0364845148065329</v>
      </c>
      <c r="G64" s="258">
        <v>0</v>
      </c>
      <c r="H64" s="322">
        <v>0</v>
      </c>
      <c r="I64" s="322">
        <v>0</v>
      </c>
      <c r="J64" s="12">
        <v>0</v>
      </c>
      <c r="K64" s="322">
        <v>0.31</v>
      </c>
      <c r="L64" s="322">
        <v>0.33</v>
      </c>
      <c r="M64" s="322">
        <v>0.22150443</v>
      </c>
      <c r="N64" s="85">
        <f t="shared" si="51"/>
        <v>0.67122554545454538</v>
      </c>
      <c r="O64" s="323">
        <v>0</v>
      </c>
      <c r="P64" s="322">
        <v>0</v>
      </c>
      <c r="Q64" s="322">
        <v>0</v>
      </c>
      <c r="R64" s="12">
        <v>0</v>
      </c>
      <c r="S64" s="323">
        <v>0</v>
      </c>
      <c r="T64" s="322">
        <v>0</v>
      </c>
      <c r="U64" s="322">
        <v>0</v>
      </c>
      <c r="V64" s="12">
        <v>0</v>
      </c>
      <c r="W64" s="258">
        <v>0</v>
      </c>
      <c r="X64" s="322">
        <v>0</v>
      </c>
      <c r="Y64" s="322">
        <v>0</v>
      </c>
      <c r="Z64" s="12">
        <v>0</v>
      </c>
      <c r="AA64" s="323">
        <v>0</v>
      </c>
      <c r="AB64" s="322">
        <v>0</v>
      </c>
      <c r="AC64" s="322">
        <v>0</v>
      </c>
      <c r="AD64" s="12">
        <v>0</v>
      </c>
      <c r="AE64" s="323">
        <v>0</v>
      </c>
      <c r="AF64" s="322">
        <v>0</v>
      </c>
      <c r="AG64" s="322">
        <v>0</v>
      </c>
      <c r="AH64" s="12">
        <v>0</v>
      </c>
      <c r="AI64" s="258">
        <v>0</v>
      </c>
      <c r="AJ64" s="322">
        <v>0</v>
      </c>
      <c r="AK64" s="322">
        <v>0</v>
      </c>
      <c r="AL64" s="12">
        <v>0</v>
      </c>
      <c r="AM64" s="323">
        <v>0</v>
      </c>
      <c r="AN64" s="322">
        <v>0</v>
      </c>
      <c r="AO64" s="322">
        <v>0</v>
      </c>
      <c r="AP64" s="12">
        <v>0</v>
      </c>
      <c r="AQ64" s="323">
        <v>0</v>
      </c>
      <c r="AR64" s="322">
        <v>0</v>
      </c>
      <c r="AS64" s="322">
        <v>0</v>
      </c>
      <c r="AT64" s="12">
        <v>0</v>
      </c>
      <c r="AU64" s="323">
        <v>0</v>
      </c>
      <c r="AV64" s="322">
        <v>0</v>
      </c>
      <c r="AW64" s="322">
        <v>0</v>
      </c>
      <c r="AX64" s="12">
        <v>0</v>
      </c>
      <c r="AY64" s="323">
        <v>0</v>
      </c>
      <c r="AZ64" s="322">
        <v>0</v>
      </c>
      <c r="BA64" s="322">
        <v>0</v>
      </c>
      <c r="BB64" s="12">
        <v>0</v>
      </c>
      <c r="BC64" s="323">
        <v>0</v>
      </c>
      <c r="BD64" s="322">
        <v>0</v>
      </c>
      <c r="BE64" s="322">
        <v>0</v>
      </c>
      <c r="BF64" s="6">
        <v>0</v>
      </c>
      <c r="BG64" s="323">
        <v>0</v>
      </c>
      <c r="BH64" s="322">
        <v>0</v>
      </c>
      <c r="BI64" s="322">
        <v>0</v>
      </c>
      <c r="BJ64" s="12">
        <v>0</v>
      </c>
      <c r="BK64" s="258">
        <v>2.9515400000000001</v>
      </c>
      <c r="BL64" s="322">
        <v>2.4680559099999999</v>
      </c>
      <c r="BM64" s="132">
        <v>2.6941844599999998</v>
      </c>
      <c r="BN64" s="85">
        <f t="shared" si="59"/>
        <v>1.0916221342813908</v>
      </c>
      <c r="BO64" s="323">
        <v>0</v>
      </c>
      <c r="BP64" s="322">
        <v>0</v>
      </c>
      <c r="BQ64" s="322">
        <v>0</v>
      </c>
      <c r="BR64" s="12">
        <v>0</v>
      </c>
      <c r="BS64" s="323">
        <v>0</v>
      </c>
      <c r="BT64" s="322">
        <v>0</v>
      </c>
      <c r="BU64" s="322">
        <v>0</v>
      </c>
      <c r="BV64" s="12">
        <v>0</v>
      </c>
      <c r="BW64" s="323">
        <v>0</v>
      </c>
      <c r="BX64" s="322">
        <v>0</v>
      </c>
      <c r="BY64" s="322">
        <v>0</v>
      </c>
      <c r="BZ64" s="12">
        <v>0</v>
      </c>
      <c r="CA64" s="323">
        <v>1.4999999999999999E-2</v>
      </c>
      <c r="CB64" s="322">
        <v>1.4999999999999999E-2</v>
      </c>
      <c r="CC64" s="322">
        <v>0</v>
      </c>
      <c r="CD64" s="85">
        <f>CC64/CB64</f>
        <v>0</v>
      </c>
      <c r="CE64" s="323">
        <v>0</v>
      </c>
      <c r="CF64" s="322">
        <v>0</v>
      </c>
      <c r="CG64" s="322">
        <v>0</v>
      </c>
      <c r="CH64" s="12">
        <v>0</v>
      </c>
    </row>
    <row r="65" spans="2:86" x14ac:dyDescent="0.35">
      <c r="B65" s="8" t="s">
        <v>60</v>
      </c>
      <c r="C65" s="132">
        <v>411.99450000000002</v>
      </c>
      <c r="D65" s="132">
        <v>413.90004274</v>
      </c>
      <c r="E65" s="132">
        <v>393.17027444000001</v>
      </c>
      <c r="F65" s="85">
        <f t="shared" si="50"/>
        <v>0.94991600348052674</v>
      </c>
      <c r="G65" s="258">
        <v>0</v>
      </c>
      <c r="H65" s="322">
        <v>0</v>
      </c>
      <c r="I65" s="322">
        <v>0</v>
      </c>
      <c r="J65" s="12">
        <v>0</v>
      </c>
      <c r="K65" s="322">
        <v>1.6687799999999999</v>
      </c>
      <c r="L65" s="322">
        <v>1.6687799999999999</v>
      </c>
      <c r="M65" s="322">
        <v>1.2493035899999998</v>
      </c>
      <c r="N65" s="85">
        <f t="shared" si="51"/>
        <v>0.74863288749865164</v>
      </c>
      <c r="O65" s="323">
        <v>0.18618999999999999</v>
      </c>
      <c r="P65" s="322">
        <v>0.18618999999999999</v>
      </c>
      <c r="Q65" s="322">
        <v>4.9172540000000001E-2</v>
      </c>
      <c r="R65" s="85">
        <f t="shared" si="52"/>
        <v>0.26409871636500348</v>
      </c>
      <c r="S65" s="651">
        <v>0</v>
      </c>
      <c r="T65" s="132">
        <v>0</v>
      </c>
      <c r="U65" s="132">
        <v>0</v>
      </c>
      <c r="V65" s="652">
        <v>0</v>
      </c>
      <c r="W65" s="258">
        <v>0</v>
      </c>
      <c r="X65" s="322">
        <v>0</v>
      </c>
      <c r="Y65" s="322">
        <v>0</v>
      </c>
      <c r="Z65" s="12">
        <v>0</v>
      </c>
      <c r="AA65" s="323">
        <v>0</v>
      </c>
      <c r="AB65" s="322">
        <v>0</v>
      </c>
      <c r="AC65" s="322">
        <v>0</v>
      </c>
      <c r="AD65" s="12">
        <v>0</v>
      </c>
      <c r="AE65" s="323">
        <v>0</v>
      </c>
      <c r="AF65" s="322">
        <v>0</v>
      </c>
      <c r="AG65" s="322">
        <v>0</v>
      </c>
      <c r="AH65" s="12">
        <v>0</v>
      </c>
      <c r="AI65" s="258">
        <v>54.274999999999999</v>
      </c>
      <c r="AJ65" s="322">
        <v>0.6</v>
      </c>
      <c r="AK65" s="322">
        <v>0.6</v>
      </c>
      <c r="AL65" s="85">
        <f>AK65/AJ65</f>
        <v>1</v>
      </c>
      <c r="AM65" s="323">
        <v>0</v>
      </c>
      <c r="AN65" s="322">
        <v>0</v>
      </c>
      <c r="AO65" s="322">
        <v>0</v>
      </c>
      <c r="AP65" s="12">
        <v>0</v>
      </c>
      <c r="AQ65" s="323">
        <v>0</v>
      </c>
      <c r="AR65" s="322">
        <v>0</v>
      </c>
      <c r="AS65" s="322">
        <v>0</v>
      </c>
      <c r="AT65" s="12">
        <v>0</v>
      </c>
      <c r="AU65" s="323">
        <v>0</v>
      </c>
      <c r="AV65" s="322">
        <v>0</v>
      </c>
      <c r="AW65" s="322">
        <v>0</v>
      </c>
      <c r="AX65" s="12">
        <v>0</v>
      </c>
      <c r="AY65" s="323">
        <v>0.42410000000000003</v>
      </c>
      <c r="AZ65" s="322">
        <v>0.42410000000000003</v>
      </c>
      <c r="BA65" s="322">
        <v>0.31477515</v>
      </c>
      <c r="BB65" s="85">
        <f>BA65/AZ65</f>
        <v>0.74221917000707371</v>
      </c>
      <c r="BC65" s="323">
        <v>0</v>
      </c>
      <c r="BD65" s="322">
        <v>0</v>
      </c>
      <c r="BE65" s="322">
        <v>0</v>
      </c>
      <c r="BF65" s="6">
        <v>0</v>
      </c>
      <c r="BG65" s="323">
        <v>7.3528400000000005</v>
      </c>
      <c r="BH65" s="322">
        <v>11.53284</v>
      </c>
      <c r="BI65" s="322">
        <v>2.7328399999999999</v>
      </c>
      <c r="BJ65" s="85">
        <f>BI65/BH65</f>
        <v>0.23696158101560413</v>
      </c>
      <c r="BK65" s="258">
        <v>345.01259000000005</v>
      </c>
      <c r="BL65" s="322">
        <v>346.89861083</v>
      </c>
      <c r="BM65" s="322">
        <v>338.00377533999995</v>
      </c>
      <c r="BN65" s="85">
        <f t="shared" si="59"/>
        <v>0.97435897633398416</v>
      </c>
      <c r="BO65" s="323">
        <v>0</v>
      </c>
      <c r="BP65" s="322">
        <v>50</v>
      </c>
      <c r="BQ65" s="322">
        <v>50</v>
      </c>
      <c r="BR65" s="85">
        <f>BQ65/BP65</f>
        <v>1</v>
      </c>
      <c r="BS65" s="323">
        <v>0</v>
      </c>
      <c r="BT65" s="322">
        <v>0</v>
      </c>
      <c r="BU65" s="322">
        <v>0</v>
      </c>
      <c r="BV65" s="12">
        <v>0</v>
      </c>
      <c r="BW65" s="323">
        <v>0</v>
      </c>
      <c r="BX65" s="322">
        <v>0</v>
      </c>
      <c r="BY65" s="322">
        <v>0</v>
      </c>
      <c r="BZ65" s="12">
        <v>0</v>
      </c>
      <c r="CA65" s="323">
        <v>3.0750000000000002</v>
      </c>
      <c r="CB65" s="322">
        <v>2.5895219100000002</v>
      </c>
      <c r="CC65" s="322">
        <v>0.22040782</v>
      </c>
      <c r="CD65" s="85">
        <f>CC65/CB65</f>
        <v>8.5115255889068722E-2</v>
      </c>
      <c r="CE65" s="323">
        <v>0</v>
      </c>
      <c r="CF65" s="322">
        <v>0</v>
      </c>
      <c r="CG65" s="322">
        <v>0</v>
      </c>
      <c r="CH65" s="12">
        <v>0</v>
      </c>
    </row>
    <row r="66" spans="2:86" x14ac:dyDescent="0.35">
      <c r="B66" s="8" t="s">
        <v>61</v>
      </c>
      <c r="C66" s="322">
        <v>1109.45568</v>
      </c>
      <c r="D66" s="322">
        <v>1789.8730096600004</v>
      </c>
      <c r="E66" s="322">
        <v>954.76260250999997</v>
      </c>
      <c r="F66" s="85">
        <f t="shared" si="50"/>
        <v>0.53342477223641926</v>
      </c>
      <c r="G66" s="258">
        <v>1.3596600000000001</v>
      </c>
      <c r="H66" s="322">
        <v>1.1596599999999999</v>
      </c>
      <c r="I66" s="322">
        <v>1.0937533700000002</v>
      </c>
      <c r="J66" s="85">
        <f>I66/H66</f>
        <v>0.94316728178949027</v>
      </c>
      <c r="K66" s="322">
        <v>89.392139999999998</v>
      </c>
      <c r="L66" s="322">
        <v>262.46636594</v>
      </c>
      <c r="M66" s="322">
        <v>188.41071913000002</v>
      </c>
      <c r="N66" s="85">
        <f t="shared" si="51"/>
        <v>0.71784709806616076</v>
      </c>
      <c r="O66" s="323">
        <v>13.803759999999999</v>
      </c>
      <c r="P66" s="322">
        <v>18.084878760000002</v>
      </c>
      <c r="Q66" s="322">
        <v>12.058426640000002</v>
      </c>
      <c r="R66" s="85">
        <f t="shared" si="52"/>
        <v>0.66676845335954027</v>
      </c>
      <c r="S66" s="323">
        <v>0</v>
      </c>
      <c r="T66" s="322">
        <v>0</v>
      </c>
      <c r="U66" s="322">
        <v>0</v>
      </c>
      <c r="V66" s="12">
        <v>0</v>
      </c>
      <c r="W66" s="258">
        <v>34.849179999999997</v>
      </c>
      <c r="X66" s="322">
        <v>34.630429289999995</v>
      </c>
      <c r="Y66" s="322">
        <v>26.406338340000001</v>
      </c>
      <c r="Z66" s="85">
        <f>Y66/X66</f>
        <v>0.76251836553539887</v>
      </c>
      <c r="AA66" s="323">
        <v>0</v>
      </c>
      <c r="AB66" s="322">
        <v>0</v>
      </c>
      <c r="AC66" s="322">
        <v>0</v>
      </c>
      <c r="AD66" s="12">
        <v>0</v>
      </c>
      <c r="AE66" s="323">
        <v>0</v>
      </c>
      <c r="AF66" s="322">
        <v>0</v>
      </c>
      <c r="AG66" s="322">
        <v>0</v>
      </c>
      <c r="AH66" s="12">
        <v>0</v>
      </c>
      <c r="AI66" s="258">
        <v>2</v>
      </c>
      <c r="AJ66" s="322">
        <v>3.0811414500000001</v>
      </c>
      <c r="AK66" s="322">
        <v>1.3455905500000001</v>
      </c>
      <c r="AL66" s="85">
        <f>AK66/AJ66</f>
        <v>0.43671820065255362</v>
      </c>
      <c r="AM66" s="323">
        <v>0</v>
      </c>
      <c r="AN66" s="322">
        <v>0</v>
      </c>
      <c r="AO66" s="322">
        <v>0</v>
      </c>
      <c r="AP66" s="12">
        <v>0</v>
      </c>
      <c r="AQ66" s="323">
        <v>0</v>
      </c>
      <c r="AR66" s="322">
        <v>0</v>
      </c>
      <c r="AS66" s="322">
        <v>0</v>
      </c>
      <c r="AT66" s="12">
        <v>0</v>
      </c>
      <c r="AU66" s="323">
        <v>0</v>
      </c>
      <c r="AV66" s="322">
        <v>0</v>
      </c>
      <c r="AW66" s="322">
        <v>0</v>
      </c>
      <c r="AX66" s="12">
        <v>0</v>
      </c>
      <c r="AY66" s="323">
        <v>2.9176299999999999</v>
      </c>
      <c r="AZ66" s="322">
        <v>2.9176299999999999</v>
      </c>
      <c r="BA66" s="322">
        <v>2.7150812800000002</v>
      </c>
      <c r="BB66" s="85">
        <f>BA66/AZ66</f>
        <v>0.93057765378063706</v>
      </c>
      <c r="BC66" s="323">
        <v>0</v>
      </c>
      <c r="BD66" s="322">
        <v>0</v>
      </c>
      <c r="BE66" s="322">
        <v>0</v>
      </c>
      <c r="BF66" s="6">
        <v>0</v>
      </c>
      <c r="BG66" s="323">
        <v>402.53361999999998</v>
      </c>
      <c r="BH66" s="322">
        <v>677.85953303999997</v>
      </c>
      <c r="BI66" s="322">
        <v>233.69695422000001</v>
      </c>
      <c r="BJ66" s="85">
        <f>BI66/BH66</f>
        <v>0.34475719943324856</v>
      </c>
      <c r="BK66" s="258">
        <v>555.59969000000001</v>
      </c>
      <c r="BL66" s="322">
        <v>782.65643117999991</v>
      </c>
      <c r="BM66" s="322">
        <v>487.02406739000003</v>
      </c>
      <c r="BN66" s="85">
        <f t="shared" si="59"/>
        <v>0.62227057491333815</v>
      </c>
      <c r="BO66" s="323">
        <v>7</v>
      </c>
      <c r="BP66" s="322">
        <v>7</v>
      </c>
      <c r="BQ66" s="322">
        <v>1.99473159</v>
      </c>
      <c r="BR66" s="85">
        <f>BQ66/BP66</f>
        <v>0.28496165571428572</v>
      </c>
      <c r="BS66" s="323">
        <v>0</v>
      </c>
      <c r="BT66" s="322">
        <v>0</v>
      </c>
      <c r="BU66" s="322">
        <v>0</v>
      </c>
      <c r="BV66" s="12">
        <v>0</v>
      </c>
      <c r="BW66" s="323">
        <v>0</v>
      </c>
      <c r="BX66" s="322">
        <v>0</v>
      </c>
      <c r="BY66" s="322">
        <v>0</v>
      </c>
      <c r="BZ66" s="12">
        <v>0</v>
      </c>
      <c r="CA66" s="323">
        <v>0</v>
      </c>
      <c r="CB66" s="322">
        <v>1.694E-2</v>
      </c>
      <c r="CC66" s="322">
        <v>1.694E-2</v>
      </c>
      <c r="CD66" s="12">
        <v>0</v>
      </c>
      <c r="CE66" s="323">
        <v>0</v>
      </c>
      <c r="CF66" s="322">
        <v>0</v>
      </c>
      <c r="CG66" s="322">
        <v>0</v>
      </c>
      <c r="CH66" s="12">
        <v>0</v>
      </c>
    </row>
    <row r="67" spans="2:86" x14ac:dyDescent="0.35">
      <c r="B67" s="8" t="s">
        <v>62</v>
      </c>
      <c r="C67" s="322">
        <v>7719.44715</v>
      </c>
      <c r="D67" s="322">
        <v>10060.359768090002</v>
      </c>
      <c r="E67" s="322">
        <v>5833.7258353199995</v>
      </c>
      <c r="F67" s="85">
        <f t="shared" si="50"/>
        <v>0.57987248665040081</v>
      </c>
      <c r="G67" s="258">
        <v>0</v>
      </c>
      <c r="H67" s="322">
        <v>0</v>
      </c>
      <c r="I67" s="322">
        <v>0</v>
      </c>
      <c r="J67" s="12">
        <v>0</v>
      </c>
      <c r="K67" s="258">
        <v>0</v>
      </c>
      <c r="L67" s="322">
        <v>0</v>
      </c>
      <c r="M67" s="322">
        <v>0</v>
      </c>
      <c r="N67" s="12">
        <v>0</v>
      </c>
      <c r="O67" s="323">
        <v>0</v>
      </c>
      <c r="P67" s="322">
        <v>0</v>
      </c>
      <c r="Q67" s="322">
        <v>0</v>
      </c>
      <c r="R67" s="12">
        <v>0</v>
      </c>
      <c r="S67" s="323">
        <v>0</v>
      </c>
      <c r="T67" s="322">
        <v>0</v>
      </c>
      <c r="U67" s="322">
        <v>0</v>
      </c>
      <c r="V67" s="12">
        <v>0</v>
      </c>
      <c r="W67" s="258">
        <v>0</v>
      </c>
      <c r="X67" s="322">
        <v>0</v>
      </c>
      <c r="Y67" s="322">
        <v>0</v>
      </c>
      <c r="Z67" s="12">
        <v>0</v>
      </c>
      <c r="AA67" s="323">
        <v>0</v>
      </c>
      <c r="AB67" s="322">
        <v>0</v>
      </c>
      <c r="AC67" s="322">
        <v>0</v>
      </c>
      <c r="AD67" s="12">
        <v>0</v>
      </c>
      <c r="AE67" s="323">
        <v>0</v>
      </c>
      <c r="AF67" s="322">
        <v>0</v>
      </c>
      <c r="AG67" s="322">
        <v>0</v>
      </c>
      <c r="AH67" s="12">
        <v>0</v>
      </c>
      <c r="AI67" s="258">
        <v>1504.83</v>
      </c>
      <c r="AJ67" s="322">
        <v>3385.2446430300001</v>
      </c>
      <c r="AK67" s="322">
        <v>1116.3477566299998</v>
      </c>
      <c r="AL67" s="85">
        <f>AK67/AJ67</f>
        <v>0.32976870930982422</v>
      </c>
      <c r="AM67" s="323">
        <v>0</v>
      </c>
      <c r="AN67" s="322">
        <v>0</v>
      </c>
      <c r="AO67" s="322">
        <v>0</v>
      </c>
      <c r="AP67" s="12">
        <v>0</v>
      </c>
      <c r="AQ67" s="323">
        <v>0</v>
      </c>
      <c r="AR67" s="322">
        <v>0</v>
      </c>
      <c r="AS67" s="322">
        <v>0</v>
      </c>
      <c r="AT67" s="12">
        <v>0</v>
      </c>
      <c r="AU67" s="323">
        <v>0</v>
      </c>
      <c r="AV67" s="322">
        <v>0</v>
      </c>
      <c r="AW67" s="322">
        <v>0</v>
      </c>
      <c r="AX67" s="12">
        <v>0</v>
      </c>
      <c r="AY67" s="323">
        <v>0</v>
      </c>
      <c r="AZ67" s="322">
        <v>0</v>
      </c>
      <c r="BA67" s="322">
        <v>0</v>
      </c>
      <c r="BB67" s="12">
        <v>0</v>
      </c>
      <c r="BC67" s="323">
        <v>0</v>
      </c>
      <c r="BD67" s="322">
        <v>0</v>
      </c>
      <c r="BE67" s="322">
        <v>0</v>
      </c>
      <c r="BF67" s="6">
        <v>0</v>
      </c>
      <c r="BG67" s="323">
        <v>3096.1</v>
      </c>
      <c r="BH67" s="322">
        <v>3434.53432681</v>
      </c>
      <c r="BI67" s="322">
        <v>2047.8591506600001</v>
      </c>
      <c r="BJ67" s="85">
        <f>BI67/BH67</f>
        <v>0.59625525785967448</v>
      </c>
      <c r="BK67" s="258">
        <v>2771.94481</v>
      </c>
      <c r="BL67" s="322">
        <v>2862.5471051600002</v>
      </c>
      <c r="BM67" s="322">
        <v>2497.39055379</v>
      </c>
      <c r="BN67" s="85">
        <f t="shared" si="59"/>
        <v>0.87243649171335125</v>
      </c>
      <c r="BO67" s="323">
        <v>90</v>
      </c>
      <c r="BP67" s="322">
        <v>90</v>
      </c>
      <c r="BQ67" s="322">
        <v>0</v>
      </c>
      <c r="BR67" s="85">
        <f>BQ67/BP67</f>
        <v>0</v>
      </c>
      <c r="BS67" s="323">
        <v>0</v>
      </c>
      <c r="BT67" s="322">
        <v>0</v>
      </c>
      <c r="BU67" s="322">
        <v>0</v>
      </c>
      <c r="BV67" s="12">
        <v>0</v>
      </c>
      <c r="BW67" s="323">
        <v>0</v>
      </c>
      <c r="BX67" s="322">
        <v>0</v>
      </c>
      <c r="BY67" s="322">
        <v>0</v>
      </c>
      <c r="BZ67" s="12">
        <v>0</v>
      </c>
      <c r="CA67" s="323">
        <v>256.57234</v>
      </c>
      <c r="CB67" s="322">
        <v>288.03369309000004</v>
      </c>
      <c r="CC67" s="322">
        <v>172.12837424000003</v>
      </c>
      <c r="CD67" s="85">
        <f>CC67/CB67</f>
        <v>0.59759805317711967</v>
      </c>
      <c r="CE67" s="323">
        <v>0</v>
      </c>
      <c r="CF67" s="322">
        <v>0</v>
      </c>
      <c r="CG67" s="322">
        <v>0</v>
      </c>
      <c r="CH67" s="12">
        <v>0</v>
      </c>
    </row>
    <row r="68" spans="2:86" x14ac:dyDescent="0.35">
      <c r="B68" s="187" t="s">
        <v>63</v>
      </c>
      <c r="C68" s="327">
        <v>10449.24487</v>
      </c>
      <c r="D68" s="327">
        <v>13513.921633280002</v>
      </c>
      <c r="E68" s="327">
        <v>8281.4613363699991</v>
      </c>
      <c r="F68" s="178">
        <f t="shared" si="50"/>
        <v>0.61280963151182499</v>
      </c>
      <c r="G68" s="327">
        <f>SUM(G62:G67)</f>
        <v>1.7596600000000002</v>
      </c>
      <c r="H68" s="327">
        <f>SUM(H62:H67)</f>
        <v>1.55966</v>
      </c>
      <c r="I68" s="327">
        <f>SUM(I62:I67)</f>
        <v>1.2706598700000002</v>
      </c>
      <c r="J68" s="178">
        <f>I68/H68</f>
        <v>0.81470312119308064</v>
      </c>
      <c r="K68" s="327">
        <f>SUM(K62:K67)</f>
        <v>231.85147999999998</v>
      </c>
      <c r="L68" s="327">
        <f>SUM(L62:L67)</f>
        <v>426.38800121999998</v>
      </c>
      <c r="M68" s="327">
        <f>SUM(M62:M67)</f>
        <v>308.11374801000005</v>
      </c>
      <c r="N68" s="178">
        <f>M68/L68</f>
        <v>0.72261355180823927</v>
      </c>
      <c r="O68" s="328">
        <f>SUM(O62:O67)</f>
        <v>21.328039999999998</v>
      </c>
      <c r="P68" s="327">
        <f>SUM(P62:P67)</f>
        <v>25.23769755</v>
      </c>
      <c r="Q68" s="327">
        <f>SUM(Q62:Q67)</f>
        <v>18.415638560000001</v>
      </c>
      <c r="R68" s="178">
        <f>Q68/P68</f>
        <v>0.72968774285037752</v>
      </c>
      <c r="S68" s="176">
        <f t="shared" ref="S68:Y68" si="60">SUM(S62:S67)</f>
        <v>0</v>
      </c>
      <c r="T68" s="331">
        <f t="shared" si="60"/>
        <v>0</v>
      </c>
      <c r="U68" s="331">
        <f t="shared" si="60"/>
        <v>0</v>
      </c>
      <c r="V68" s="349">
        <f t="shared" si="60"/>
        <v>0</v>
      </c>
      <c r="W68" s="177">
        <f t="shared" si="60"/>
        <v>34.849179999999997</v>
      </c>
      <c r="X68" s="331">
        <f t="shared" si="60"/>
        <v>34.630429289999995</v>
      </c>
      <c r="Y68" s="331">
        <f t="shared" si="60"/>
        <v>26.406338340000001</v>
      </c>
      <c r="Z68" s="180">
        <f>Y68/X68</f>
        <v>0.76251836553539887</v>
      </c>
      <c r="AA68" s="176">
        <f>SUM(AA62:AA67)</f>
        <v>0</v>
      </c>
      <c r="AB68" s="331">
        <f>SUM(AB62:AB67)</f>
        <v>0</v>
      </c>
      <c r="AC68" s="331">
        <f>SUM(AC62:AC67)</f>
        <v>0</v>
      </c>
      <c r="AD68" s="332">
        <v>0</v>
      </c>
      <c r="AE68" s="348">
        <v>0</v>
      </c>
      <c r="AF68" s="331">
        <f>SUM(AF62:AF67)</f>
        <v>0</v>
      </c>
      <c r="AG68" s="331">
        <f>SUM(AG62:AG67)</f>
        <v>0</v>
      </c>
      <c r="AH68" s="332">
        <v>0</v>
      </c>
      <c r="AI68" s="330">
        <f>SUM(AI62:AI67)</f>
        <v>1561.5649599999999</v>
      </c>
      <c r="AJ68" s="189">
        <f>SUM(AJ62:AJ67)</f>
        <v>3389.1787792200003</v>
      </c>
      <c r="AK68" s="331">
        <f>SUM(AK62:AK67)</f>
        <v>1118.2933471799997</v>
      </c>
      <c r="AL68" s="178">
        <f>AK68/AJ68</f>
        <v>0.32995997556592999</v>
      </c>
      <c r="AM68" s="333">
        <f>SUM(AM62:AM67)</f>
        <v>0</v>
      </c>
      <c r="AN68" s="189">
        <f>SUM(AN62:AN67)</f>
        <v>0</v>
      </c>
      <c r="AO68" s="331">
        <f>SUM(AO62:AO67)</f>
        <v>0</v>
      </c>
      <c r="AP68" s="349">
        <f>SUM(AP62:AP67)</f>
        <v>0</v>
      </c>
      <c r="AQ68" s="176">
        <f>SUM(AQ66:AQ67)</f>
        <v>0</v>
      </c>
      <c r="AR68" s="189">
        <f>SUM(AR66:AR67)</f>
        <v>0</v>
      </c>
      <c r="AS68" s="331">
        <f>SUM(AS66:AS67)</f>
        <v>0</v>
      </c>
      <c r="AT68" s="177">
        <v>0</v>
      </c>
      <c r="AU68" s="176">
        <f>SUM(AU66:AU67)</f>
        <v>0</v>
      </c>
      <c r="AV68" s="189">
        <f>SUM(AV66:AV67)</f>
        <v>0</v>
      </c>
      <c r="AW68" s="331">
        <f>SUM(AW66:AW67)</f>
        <v>0</v>
      </c>
      <c r="AX68" s="332">
        <v>0</v>
      </c>
      <c r="AY68" s="176">
        <f>SUM(AY62:AY67)</f>
        <v>18.738329999999998</v>
      </c>
      <c r="AZ68" s="189">
        <f>SUM(AZ62:AZ67)</f>
        <v>22.07627531</v>
      </c>
      <c r="BA68" s="331">
        <f>SUM(BA62:BA67)</f>
        <v>19.281738540000003</v>
      </c>
      <c r="BB68" s="178">
        <f>BA68/AZ68</f>
        <v>0.87341448089596252</v>
      </c>
      <c r="BC68" s="176">
        <f>SUM(BC66:BC67)</f>
        <v>0</v>
      </c>
      <c r="BD68" s="189">
        <f>SUM(BD66:BD67)</f>
        <v>0</v>
      </c>
      <c r="BE68" s="331">
        <f>SUM(BE66:BE67)</f>
        <v>0</v>
      </c>
      <c r="BF68" s="177">
        <v>0</v>
      </c>
      <c r="BG68" s="328">
        <f>SUM(BG62:BG67)</f>
        <v>3548.2379299999998</v>
      </c>
      <c r="BH68" s="327">
        <f>SUM(BH62:BH67)</f>
        <v>4160.7722677900001</v>
      </c>
      <c r="BI68" s="327">
        <f>SUM(BI62:BI67)</f>
        <v>2316.8449855100002</v>
      </c>
      <c r="BJ68" s="178">
        <f>BI68/BH68</f>
        <v>0.55683052000839151</v>
      </c>
      <c r="BK68" s="177">
        <f>SUM(BK62:BK67)</f>
        <v>4673.4063500000002</v>
      </c>
      <c r="BL68" s="331">
        <f>SUM(BL62:BL67)</f>
        <v>5014.59107382</v>
      </c>
      <c r="BM68" s="331">
        <f>SUM(BM62:BM67)</f>
        <v>4248.3288032800001</v>
      </c>
      <c r="BN68" s="350">
        <f t="shared" si="59"/>
        <v>0.84719346816922425</v>
      </c>
      <c r="BO68" s="333">
        <f t="shared" ref="BO68:CC68" si="61">SUM(BO62:BO67)</f>
        <v>97</v>
      </c>
      <c r="BP68" s="189">
        <f t="shared" si="61"/>
        <v>147</v>
      </c>
      <c r="BQ68" s="331">
        <f t="shared" si="61"/>
        <v>51.994731590000001</v>
      </c>
      <c r="BR68" s="350">
        <f t="shared" ref="BR68" si="62">BQ68/BP68</f>
        <v>0.35370565707482993</v>
      </c>
      <c r="BS68" s="333">
        <f t="shared" si="61"/>
        <v>0</v>
      </c>
      <c r="BT68" s="189">
        <f t="shared" si="61"/>
        <v>0</v>
      </c>
      <c r="BU68" s="331">
        <f t="shared" si="61"/>
        <v>0</v>
      </c>
      <c r="BV68" s="349">
        <f t="shared" si="61"/>
        <v>0</v>
      </c>
      <c r="BW68" s="333">
        <f t="shared" si="61"/>
        <v>0</v>
      </c>
      <c r="BX68" s="189">
        <f t="shared" si="61"/>
        <v>0</v>
      </c>
      <c r="BY68" s="331">
        <f t="shared" si="61"/>
        <v>0</v>
      </c>
      <c r="BZ68" s="349">
        <f t="shared" si="61"/>
        <v>0</v>
      </c>
      <c r="CA68" s="333">
        <f t="shared" si="61"/>
        <v>260.50894</v>
      </c>
      <c r="CB68" s="189">
        <f t="shared" si="61"/>
        <v>292.48744908000003</v>
      </c>
      <c r="CC68" s="331">
        <f t="shared" si="61"/>
        <v>172.51134549000002</v>
      </c>
      <c r="CD68" s="350">
        <f t="shared" ref="CD68" si="63">CC68/CB68</f>
        <v>0.58980768587719945</v>
      </c>
      <c r="CE68" s="333">
        <f t="shared" ref="CE68:CH68" si="64">SUM(CE62:CE67)</f>
        <v>0</v>
      </c>
      <c r="CF68" s="189">
        <f t="shared" si="64"/>
        <v>0</v>
      </c>
      <c r="CG68" s="331">
        <f t="shared" si="64"/>
        <v>0</v>
      </c>
      <c r="CH68" s="349">
        <f t="shared" si="64"/>
        <v>0</v>
      </c>
    </row>
    <row r="69" spans="2:86" x14ac:dyDescent="0.35">
      <c r="B69" s="8" t="s">
        <v>64</v>
      </c>
      <c r="C69" s="322">
        <v>7317.7401600000003</v>
      </c>
      <c r="D69" s="322">
        <v>6965.3890147099992</v>
      </c>
      <c r="E69" s="322">
        <v>2972.0892786800005</v>
      </c>
      <c r="F69" s="85">
        <f t="shared" si="50"/>
        <v>0.42669393947751272</v>
      </c>
      <c r="G69" s="258">
        <v>0</v>
      </c>
      <c r="H69" s="322">
        <v>0</v>
      </c>
      <c r="I69" s="322">
        <v>0</v>
      </c>
      <c r="J69" s="12">
        <v>0</v>
      </c>
      <c r="K69" s="322">
        <v>0.25</v>
      </c>
      <c r="L69" s="322">
        <v>0.25</v>
      </c>
      <c r="M69" s="322">
        <v>0.19851786999999999</v>
      </c>
      <c r="N69" s="85">
        <f>M69/L69</f>
        <v>0.79407147999999994</v>
      </c>
      <c r="O69" s="323">
        <v>3.5740000000000001E-2</v>
      </c>
      <c r="P69" s="322">
        <v>3.5740000000000001E-2</v>
      </c>
      <c r="Q69" s="322">
        <v>1.0205120000000002E-2</v>
      </c>
      <c r="R69" s="85">
        <f>Q69/P69</f>
        <v>0.28553777280358145</v>
      </c>
      <c r="S69" s="323">
        <v>0</v>
      </c>
      <c r="T69" s="322">
        <v>0</v>
      </c>
      <c r="U69" s="322">
        <v>0</v>
      </c>
      <c r="V69" s="12">
        <v>0</v>
      </c>
      <c r="W69" s="258">
        <v>0</v>
      </c>
      <c r="X69" s="322">
        <v>0</v>
      </c>
      <c r="Y69" s="322">
        <v>0</v>
      </c>
      <c r="Z69" s="12">
        <v>0</v>
      </c>
      <c r="AA69" s="323">
        <v>0</v>
      </c>
      <c r="AB69" s="322">
        <v>0</v>
      </c>
      <c r="AC69" s="322">
        <v>0</v>
      </c>
      <c r="AD69" s="12">
        <v>0</v>
      </c>
      <c r="AE69" s="323">
        <v>0</v>
      </c>
      <c r="AF69" s="322">
        <v>0</v>
      </c>
      <c r="AG69" s="322">
        <v>0</v>
      </c>
      <c r="AH69" s="12">
        <v>0</v>
      </c>
      <c r="AI69" s="258">
        <v>3313.1501399999997</v>
      </c>
      <c r="AJ69" s="322">
        <v>3462.4301129999999</v>
      </c>
      <c r="AK69" s="322">
        <v>1920.5428419</v>
      </c>
      <c r="AL69" s="85">
        <f>AK69/AJ69</f>
        <v>0.55468060848048661</v>
      </c>
      <c r="AM69" s="323">
        <v>0</v>
      </c>
      <c r="AN69" s="322">
        <v>0</v>
      </c>
      <c r="AO69" s="322">
        <v>0</v>
      </c>
      <c r="AP69" s="12">
        <v>0</v>
      </c>
      <c r="AQ69" s="323">
        <v>0</v>
      </c>
      <c r="AR69" s="322">
        <v>0</v>
      </c>
      <c r="AS69" s="322">
        <v>0</v>
      </c>
      <c r="AT69" s="12">
        <v>0</v>
      </c>
      <c r="AU69" s="323">
        <v>0</v>
      </c>
      <c r="AV69" s="322">
        <v>0</v>
      </c>
      <c r="AW69" s="322">
        <v>0</v>
      </c>
      <c r="AX69" s="12">
        <v>0</v>
      </c>
      <c r="AY69" s="323">
        <v>2.205E-2</v>
      </c>
      <c r="AZ69" s="322">
        <v>2.205E-2</v>
      </c>
      <c r="BA69" s="322">
        <v>0</v>
      </c>
      <c r="BB69" s="85">
        <f>BA69/AZ69</f>
        <v>0</v>
      </c>
      <c r="BC69" s="323">
        <v>0</v>
      </c>
      <c r="BD69" s="322">
        <v>0</v>
      </c>
      <c r="BE69" s="322">
        <v>0</v>
      </c>
      <c r="BF69" s="6">
        <v>0</v>
      </c>
      <c r="BG69" s="323">
        <v>977.82539999999995</v>
      </c>
      <c r="BH69" s="322">
        <v>173.42185555</v>
      </c>
      <c r="BI69" s="322">
        <v>86.5</v>
      </c>
      <c r="BJ69" s="85">
        <f>BI69/BH69</f>
        <v>0.49878373014559757</v>
      </c>
      <c r="BK69" s="258">
        <v>3026.4568300000001</v>
      </c>
      <c r="BL69" s="322">
        <v>3329.2292561600002</v>
      </c>
      <c r="BM69" s="322">
        <v>964.83771378999995</v>
      </c>
      <c r="BN69" s="85">
        <f t="shared" si="59"/>
        <v>0.28980813261951899</v>
      </c>
      <c r="BO69" s="323">
        <v>0</v>
      </c>
      <c r="BP69" s="322">
        <v>0</v>
      </c>
      <c r="BQ69" s="322">
        <v>0</v>
      </c>
      <c r="BR69" s="12">
        <v>0</v>
      </c>
      <c r="BS69" s="323">
        <v>0</v>
      </c>
      <c r="BT69" s="322">
        <v>0</v>
      </c>
      <c r="BU69" s="322">
        <v>0</v>
      </c>
      <c r="BV69" s="12">
        <v>0</v>
      </c>
      <c r="BW69" s="323">
        <v>0</v>
      </c>
      <c r="BX69" s="322">
        <v>0</v>
      </c>
      <c r="BY69" s="322">
        <v>0</v>
      </c>
      <c r="BZ69" s="12">
        <v>0</v>
      </c>
      <c r="CA69" s="323">
        <v>0</v>
      </c>
      <c r="CB69" s="322">
        <v>0</v>
      </c>
      <c r="CC69" s="322">
        <v>0</v>
      </c>
      <c r="CD69" s="12">
        <v>0</v>
      </c>
      <c r="CE69" s="323">
        <v>0</v>
      </c>
      <c r="CF69" s="322">
        <v>0</v>
      </c>
      <c r="CG69" s="322">
        <v>0</v>
      </c>
      <c r="CH69" s="12">
        <v>0</v>
      </c>
    </row>
    <row r="70" spans="2:86" x14ac:dyDescent="0.35">
      <c r="B70" s="8" t="s">
        <v>65</v>
      </c>
      <c r="C70" s="322">
        <v>0</v>
      </c>
      <c r="D70" s="322">
        <v>0</v>
      </c>
      <c r="E70" s="322">
        <v>0</v>
      </c>
      <c r="F70" s="12">
        <v>0</v>
      </c>
      <c r="G70" s="258">
        <v>0</v>
      </c>
      <c r="H70" s="322">
        <v>0</v>
      </c>
      <c r="I70" s="322">
        <v>0</v>
      </c>
      <c r="J70" s="12">
        <v>0</v>
      </c>
      <c r="K70" s="258">
        <v>0</v>
      </c>
      <c r="L70" s="322">
        <v>0</v>
      </c>
      <c r="M70" s="322">
        <v>0</v>
      </c>
      <c r="N70" s="12">
        <v>0</v>
      </c>
      <c r="O70" s="323">
        <v>0</v>
      </c>
      <c r="P70" s="322">
        <v>0</v>
      </c>
      <c r="Q70" s="322">
        <v>0</v>
      </c>
      <c r="R70" s="12">
        <v>0</v>
      </c>
      <c r="S70" s="323">
        <v>0</v>
      </c>
      <c r="T70" s="322">
        <v>0</v>
      </c>
      <c r="U70" s="322">
        <v>0</v>
      </c>
      <c r="V70" s="12">
        <v>0</v>
      </c>
      <c r="W70" s="258">
        <v>0</v>
      </c>
      <c r="X70" s="322">
        <v>0</v>
      </c>
      <c r="Y70" s="322">
        <v>0</v>
      </c>
      <c r="Z70" s="12">
        <v>0</v>
      </c>
      <c r="AA70" s="323">
        <v>0</v>
      </c>
      <c r="AB70" s="322">
        <v>0</v>
      </c>
      <c r="AC70" s="322">
        <v>0</v>
      </c>
      <c r="AD70" s="12">
        <v>0</v>
      </c>
      <c r="AE70" s="323">
        <v>0</v>
      </c>
      <c r="AF70" s="322">
        <v>0</v>
      </c>
      <c r="AG70" s="322">
        <v>0</v>
      </c>
      <c r="AH70" s="12">
        <v>0</v>
      </c>
      <c r="AI70" s="258">
        <v>0</v>
      </c>
      <c r="AJ70" s="322">
        <v>0</v>
      </c>
      <c r="AK70" s="322">
        <v>0</v>
      </c>
      <c r="AL70" s="12">
        <v>0</v>
      </c>
      <c r="AM70" s="323">
        <v>0</v>
      </c>
      <c r="AN70" s="322">
        <v>0</v>
      </c>
      <c r="AO70" s="322">
        <v>0</v>
      </c>
      <c r="AP70" s="12">
        <v>0</v>
      </c>
      <c r="AQ70" s="323">
        <v>0</v>
      </c>
      <c r="AR70" s="322">
        <v>0</v>
      </c>
      <c r="AS70" s="322">
        <v>0</v>
      </c>
      <c r="AT70" s="12">
        <v>0</v>
      </c>
      <c r="AU70" s="323">
        <v>0</v>
      </c>
      <c r="AV70" s="322">
        <v>0</v>
      </c>
      <c r="AW70" s="322">
        <v>0</v>
      </c>
      <c r="AX70" s="12">
        <v>0</v>
      </c>
      <c r="AY70" s="323">
        <v>0</v>
      </c>
      <c r="AZ70" s="322">
        <v>0</v>
      </c>
      <c r="BA70" s="322">
        <v>0</v>
      </c>
      <c r="BB70" s="12">
        <v>0</v>
      </c>
      <c r="BC70" s="323">
        <v>0</v>
      </c>
      <c r="BD70" s="322">
        <v>0</v>
      </c>
      <c r="BE70" s="322">
        <v>0</v>
      </c>
      <c r="BF70" s="6">
        <v>0</v>
      </c>
      <c r="BG70" s="323">
        <v>0</v>
      </c>
      <c r="BH70" s="322">
        <v>0</v>
      </c>
      <c r="BI70" s="322">
        <v>0</v>
      </c>
      <c r="BJ70" s="12">
        <v>0</v>
      </c>
      <c r="BK70" s="258">
        <v>0</v>
      </c>
      <c r="BL70" s="322">
        <v>0</v>
      </c>
      <c r="BM70" s="322">
        <v>0</v>
      </c>
      <c r="BN70" s="12">
        <v>0</v>
      </c>
      <c r="BO70" s="323">
        <v>0</v>
      </c>
      <c r="BP70" s="322">
        <v>0</v>
      </c>
      <c r="BQ70" s="322">
        <v>0</v>
      </c>
      <c r="BR70" s="12">
        <v>0</v>
      </c>
      <c r="BS70" s="323">
        <v>0</v>
      </c>
      <c r="BT70" s="322">
        <v>0</v>
      </c>
      <c r="BU70" s="322">
        <v>0</v>
      </c>
      <c r="BV70" s="12">
        <v>0</v>
      </c>
      <c r="BW70" s="323">
        <v>0</v>
      </c>
      <c r="BX70" s="322">
        <v>0</v>
      </c>
      <c r="BY70" s="322">
        <v>0</v>
      </c>
      <c r="BZ70" s="12">
        <v>0</v>
      </c>
      <c r="CA70" s="323">
        <v>0</v>
      </c>
      <c r="CB70" s="322">
        <v>0</v>
      </c>
      <c r="CC70" s="322">
        <v>0</v>
      </c>
      <c r="CD70" s="12">
        <v>0</v>
      </c>
      <c r="CE70" s="323">
        <v>0</v>
      </c>
      <c r="CF70" s="322">
        <v>0</v>
      </c>
      <c r="CG70" s="322">
        <v>0</v>
      </c>
      <c r="CH70" s="12">
        <v>0</v>
      </c>
    </row>
    <row r="71" spans="2:86" x14ac:dyDescent="0.35">
      <c r="B71" s="329" t="s">
        <v>66</v>
      </c>
      <c r="C71" s="334">
        <v>7317.7401600000003</v>
      </c>
      <c r="D71" s="335">
        <v>6965.3890147099992</v>
      </c>
      <c r="E71" s="335">
        <v>2972.0892786800005</v>
      </c>
      <c r="F71" s="350">
        <f t="shared" ref="F71:F72" si="65">E71/D71</f>
        <v>0.42669393947751272</v>
      </c>
      <c r="G71" s="330">
        <v>0</v>
      </c>
      <c r="H71" s="331">
        <v>0</v>
      </c>
      <c r="I71" s="331">
        <v>0</v>
      </c>
      <c r="J71" s="332">
        <v>0</v>
      </c>
      <c r="K71" s="334">
        <f>SUM(K69:K70)</f>
        <v>0.25</v>
      </c>
      <c r="L71" s="335">
        <f>SUM(L69:L70)</f>
        <v>0.25</v>
      </c>
      <c r="M71" s="335">
        <f>SUM(M69:M70)</f>
        <v>0.19851786999999999</v>
      </c>
      <c r="N71" s="178">
        <f>M71/L71</f>
        <v>0.79407147999999994</v>
      </c>
      <c r="O71" s="333">
        <f>SUM(O69:O70)</f>
        <v>3.5740000000000001E-2</v>
      </c>
      <c r="P71" s="330">
        <f>SUM(P69:P70)</f>
        <v>3.5740000000000001E-2</v>
      </c>
      <c r="Q71" s="330">
        <f>SUM(Q69:Q70)</f>
        <v>1.0205120000000002E-2</v>
      </c>
      <c r="R71" s="178">
        <f>Q71/P71</f>
        <v>0.28553777280358145</v>
      </c>
      <c r="S71" s="333">
        <v>0</v>
      </c>
      <c r="T71" s="331">
        <v>0</v>
      </c>
      <c r="U71" s="331">
        <v>0</v>
      </c>
      <c r="V71" s="332">
        <v>0</v>
      </c>
      <c r="W71" s="330">
        <v>0</v>
      </c>
      <c r="X71" s="331">
        <v>0</v>
      </c>
      <c r="Y71" s="331">
        <v>0</v>
      </c>
      <c r="Z71" s="332">
        <v>0</v>
      </c>
      <c r="AA71" s="333">
        <v>0</v>
      </c>
      <c r="AB71" s="331">
        <v>0</v>
      </c>
      <c r="AC71" s="331">
        <v>0</v>
      </c>
      <c r="AD71" s="332">
        <v>0</v>
      </c>
      <c r="AE71" s="333">
        <v>0</v>
      </c>
      <c r="AF71" s="331">
        <v>0</v>
      </c>
      <c r="AG71" s="331">
        <v>0</v>
      </c>
      <c r="AH71" s="332">
        <v>0</v>
      </c>
      <c r="AI71" s="177">
        <f>SUM(AI69:AI70)</f>
        <v>3313.1501399999997</v>
      </c>
      <c r="AJ71" s="339">
        <f>SUM(AJ69:AJ70)</f>
        <v>3462.4301129999999</v>
      </c>
      <c r="AK71" s="335">
        <f>SUM(AK69:AK70)</f>
        <v>1920.5428419</v>
      </c>
      <c r="AL71" s="178">
        <f>AK71/AJ71</f>
        <v>0.55468060848048661</v>
      </c>
      <c r="AM71" s="176">
        <f>SUM(AM69:AM70)</f>
        <v>0</v>
      </c>
      <c r="AN71" s="339">
        <f>SUM(AN69:AN70)</f>
        <v>0</v>
      </c>
      <c r="AO71" s="335">
        <f>SUM(AO69:AO70)</f>
        <v>0</v>
      </c>
      <c r="AP71" s="349">
        <f>SUM(AP65:AP70)</f>
        <v>0</v>
      </c>
      <c r="AQ71" s="176">
        <f>SUM(AQ69:AQ70)</f>
        <v>0</v>
      </c>
      <c r="AR71" s="339">
        <f>SUM(AR69:AR70)</f>
        <v>0</v>
      </c>
      <c r="AS71" s="335">
        <f>SUM(AS69:AS70)</f>
        <v>0</v>
      </c>
      <c r="AT71" s="342">
        <v>0</v>
      </c>
      <c r="AU71" s="176">
        <f>SUM(AU69:AU70)</f>
        <v>0</v>
      </c>
      <c r="AV71" s="339">
        <f>SUM(AV69:AV70)</f>
        <v>0</v>
      </c>
      <c r="AW71" s="335">
        <f>SUM(AW69:AW70)</f>
        <v>0</v>
      </c>
      <c r="AX71" s="342">
        <v>0</v>
      </c>
      <c r="AY71" s="176">
        <f>SUM(AY69:AY70)</f>
        <v>2.205E-2</v>
      </c>
      <c r="AZ71" s="339">
        <f>SUM(AZ69:AZ70)</f>
        <v>2.205E-2</v>
      </c>
      <c r="BA71" s="335">
        <f>SUM(BA69:BA70)</f>
        <v>0</v>
      </c>
      <c r="BB71" s="351">
        <f>BA71/AZ71</f>
        <v>0</v>
      </c>
      <c r="BC71" s="176">
        <f>SUM(BC69:BC70)</f>
        <v>0</v>
      </c>
      <c r="BD71" s="339">
        <f>SUM(BD69:BD70)</f>
        <v>0</v>
      </c>
      <c r="BE71" s="335">
        <f>SUM(BE69:BE70)</f>
        <v>0</v>
      </c>
      <c r="BF71" s="339">
        <v>0</v>
      </c>
      <c r="BG71" s="341">
        <f t="shared" ref="BG71:BM71" si="66">SUM(BG69:BG70)</f>
        <v>977.82539999999995</v>
      </c>
      <c r="BH71" s="335">
        <f t="shared" si="66"/>
        <v>173.42185555</v>
      </c>
      <c r="BI71" s="335">
        <f t="shared" si="66"/>
        <v>86.5</v>
      </c>
      <c r="BJ71" s="351">
        <f t="shared" si="66"/>
        <v>0.49878373014559757</v>
      </c>
      <c r="BK71" s="177">
        <f t="shared" si="66"/>
        <v>3026.4568300000001</v>
      </c>
      <c r="BL71" s="339">
        <f t="shared" si="66"/>
        <v>3329.2292561600002</v>
      </c>
      <c r="BM71" s="335">
        <f t="shared" si="66"/>
        <v>964.83771378999995</v>
      </c>
      <c r="BN71" s="351">
        <f>BM71/BL71</f>
        <v>0.28980813261951899</v>
      </c>
      <c r="BO71" s="176">
        <f>SUM(BO69:BO70)</f>
        <v>0</v>
      </c>
      <c r="BP71" s="339">
        <f>SUM(BP69:BP70)</f>
        <v>0</v>
      </c>
      <c r="BQ71" s="335">
        <f>SUM(BQ69:BQ70)</f>
        <v>0</v>
      </c>
      <c r="BR71" s="342">
        <v>0</v>
      </c>
      <c r="BS71" s="176">
        <f>SUM(BS69:BS70)</f>
        <v>0</v>
      </c>
      <c r="BT71" s="339">
        <f>SUM(BT69:BT70)</f>
        <v>0</v>
      </c>
      <c r="BU71" s="335">
        <f>SUM(BU69:BU70)</f>
        <v>0</v>
      </c>
      <c r="BV71" s="342">
        <v>0</v>
      </c>
      <c r="BW71" s="176">
        <f>SUM(BW69:BW70)</f>
        <v>0</v>
      </c>
      <c r="BX71" s="339">
        <f>SUM(BX69:BX70)</f>
        <v>0</v>
      </c>
      <c r="BY71" s="335">
        <f>SUM(BY69:BY70)</f>
        <v>0</v>
      </c>
      <c r="BZ71" s="342">
        <v>0</v>
      </c>
      <c r="CA71" s="176">
        <f>SUM(CA69:CA70)</f>
        <v>0</v>
      </c>
      <c r="CB71" s="339">
        <f>SUM(CB69:CB70)</f>
        <v>0</v>
      </c>
      <c r="CC71" s="335">
        <f>SUM(CC69:CC70)</f>
        <v>0</v>
      </c>
      <c r="CD71" s="342">
        <v>0</v>
      </c>
      <c r="CE71" s="176">
        <f>SUM(CE69:CE70)</f>
        <v>0</v>
      </c>
      <c r="CF71" s="339">
        <f>SUM(CF69:CF70)</f>
        <v>0</v>
      </c>
      <c r="CG71" s="335">
        <f>SUM(CG69:CG70)</f>
        <v>0</v>
      </c>
      <c r="CH71" s="342">
        <v>0</v>
      </c>
    </row>
    <row r="72" spans="2:86" x14ac:dyDescent="0.35">
      <c r="B72" s="343" t="s">
        <v>178</v>
      </c>
      <c r="C72" s="207">
        <v>1900.362186246</v>
      </c>
      <c r="D72" s="207">
        <v>1789.4825766059998</v>
      </c>
      <c r="E72" s="207">
        <v>1216.080162836</v>
      </c>
      <c r="F72" s="347">
        <f t="shared" si="65"/>
        <v>0.67957083166602461</v>
      </c>
      <c r="G72" s="207">
        <f>G79+G82</f>
        <v>33.306048999999994</v>
      </c>
      <c r="H72" s="207">
        <f>H79+H82</f>
        <v>33.306048999999994</v>
      </c>
      <c r="I72" s="207">
        <f>I79+I82</f>
        <v>34.306048999999994</v>
      </c>
      <c r="J72" s="319">
        <f t="shared" ref="J72" si="67">I72/H72</f>
        <v>1.0300245760162066</v>
      </c>
      <c r="K72" s="207">
        <f>K79+K82</f>
        <v>197.91476468000002</v>
      </c>
      <c r="L72" s="207">
        <f>L79+L82</f>
        <v>197.78876468000001</v>
      </c>
      <c r="M72" s="207">
        <f>M79+M82</f>
        <v>197.78876468000001</v>
      </c>
      <c r="N72" s="319">
        <f>M72/L72</f>
        <v>1</v>
      </c>
      <c r="O72" s="209">
        <f t="shared" ref="O72:U72" si="68">O79+O82</f>
        <v>0.91200000000000003</v>
      </c>
      <c r="P72" s="207">
        <f t="shared" si="68"/>
        <v>0.91200000000000003</v>
      </c>
      <c r="Q72" s="207">
        <f t="shared" si="68"/>
        <v>0.72303671999999997</v>
      </c>
      <c r="R72" s="346">
        <f t="shared" si="68"/>
        <v>0.79280342105263146</v>
      </c>
      <c r="S72" s="209">
        <f t="shared" si="68"/>
        <v>5.0000000000000001E-3</v>
      </c>
      <c r="T72" s="207">
        <f t="shared" si="68"/>
        <v>5.0000000000000001E-3</v>
      </c>
      <c r="U72" s="207">
        <f t="shared" si="68"/>
        <v>0</v>
      </c>
      <c r="V72" s="319">
        <f>U72/T72</f>
        <v>0</v>
      </c>
      <c r="W72" s="344">
        <f>W79+W82</f>
        <v>2.14269</v>
      </c>
      <c r="X72" s="207">
        <f>X79+X82</f>
        <v>2.3533887</v>
      </c>
      <c r="Y72" s="207">
        <f>Y79+Y82</f>
        <v>2.2468707000000001</v>
      </c>
      <c r="Z72" s="319">
        <f>Y72/X72</f>
        <v>0.95473845863201434</v>
      </c>
      <c r="AA72" s="209">
        <f>AA79+AA82</f>
        <v>20.929030000000001</v>
      </c>
      <c r="AB72" s="207">
        <f>AB79+AB82</f>
        <v>22.097404130000001</v>
      </c>
      <c r="AC72" s="207">
        <f>AC79+AC82</f>
        <v>5.6437734399999995</v>
      </c>
      <c r="AD72" s="319">
        <f>AC72/AB72</f>
        <v>0.25540436364368557</v>
      </c>
      <c r="AE72" s="209">
        <f>AE79+AE82</f>
        <v>55.647239999999996</v>
      </c>
      <c r="AF72" s="207">
        <f>AF79+AF82</f>
        <v>89.131482099999999</v>
      </c>
      <c r="AG72" s="207">
        <f>AG79+AG82</f>
        <v>97.263400619999999</v>
      </c>
      <c r="AH72" s="319">
        <f>AG72/AF72</f>
        <v>1.0912350869570024</v>
      </c>
      <c r="AI72" s="344">
        <f>AI79+AI82</f>
        <v>483.48725999999999</v>
      </c>
      <c r="AJ72" s="207">
        <f>AJ79+AJ82</f>
        <v>229.01287672000001</v>
      </c>
      <c r="AK72" s="207">
        <f>AK79+AK82</f>
        <v>141.71818383999999</v>
      </c>
      <c r="AL72" s="319">
        <f>AK72/AJ72</f>
        <v>0.61882190150063099</v>
      </c>
      <c r="AM72" s="209">
        <f>AM79+AM82</f>
        <v>49.688209049999998</v>
      </c>
      <c r="AN72" s="207">
        <f>AN79+AN82</f>
        <v>57.369507990000002</v>
      </c>
      <c r="AO72" s="207">
        <f>AO79+AO82</f>
        <v>41.023910619999995</v>
      </c>
      <c r="AP72" s="319">
        <f>AO72/AN72</f>
        <v>0.71508214132062653</v>
      </c>
      <c r="AQ72" s="209">
        <f>AQ79+AQ82</f>
        <v>626.96238151600005</v>
      </c>
      <c r="AR72" s="207">
        <f>AR79+AR82</f>
        <v>635.76032689600004</v>
      </c>
      <c r="AS72" s="207">
        <f>AS79+AS82</f>
        <v>458.52447449599998</v>
      </c>
      <c r="AT72" s="320">
        <v>0.99767225668412618</v>
      </c>
      <c r="AU72" s="209">
        <f>AU79+AU82</f>
        <v>11.1938</v>
      </c>
      <c r="AV72" s="207">
        <f>AV79+AV82</f>
        <v>11.1938</v>
      </c>
      <c r="AW72" s="207">
        <f>AW79+AW82</f>
        <v>1.7905760500000001</v>
      </c>
      <c r="AX72" s="320">
        <f>AW72/AV72</f>
        <v>0.15996141167431974</v>
      </c>
      <c r="AY72" s="209">
        <f t="shared" ref="AY72:BE72" si="69">AY79+AY82</f>
        <v>0</v>
      </c>
      <c r="AZ72" s="207">
        <f t="shared" si="69"/>
        <v>0</v>
      </c>
      <c r="BA72" s="207">
        <f t="shared" si="69"/>
        <v>0</v>
      </c>
      <c r="BB72" s="346">
        <f t="shared" si="69"/>
        <v>0</v>
      </c>
      <c r="BC72" s="209">
        <f t="shared" si="69"/>
        <v>1.06979</v>
      </c>
      <c r="BD72" s="207">
        <f t="shared" si="69"/>
        <v>1.497795</v>
      </c>
      <c r="BE72" s="207">
        <f t="shared" si="69"/>
        <v>1.487795</v>
      </c>
      <c r="BF72" s="362">
        <f>BE72/BD72</f>
        <v>0.99332351890612536</v>
      </c>
      <c r="BG72" s="224">
        <f>BG79+BG82</f>
        <v>195.65526</v>
      </c>
      <c r="BH72" s="225">
        <f>BH79+BH82</f>
        <v>193.72525999999999</v>
      </c>
      <c r="BI72" s="225">
        <f>BI79+BI82</f>
        <v>78.629215379999991</v>
      </c>
      <c r="BJ72" s="320">
        <f>BI72/BH72</f>
        <v>0.40588003536554806</v>
      </c>
      <c r="BK72" s="344">
        <f t="shared" ref="BK72:BQ72" si="70">BK79+BK82</f>
        <v>0</v>
      </c>
      <c r="BL72" s="225">
        <f t="shared" si="70"/>
        <v>0</v>
      </c>
      <c r="BM72" s="225">
        <f t="shared" si="70"/>
        <v>0</v>
      </c>
      <c r="BN72" s="225">
        <f t="shared" si="70"/>
        <v>0</v>
      </c>
      <c r="BO72" s="209">
        <f t="shared" si="70"/>
        <v>158.57971000000001</v>
      </c>
      <c r="BP72" s="207">
        <f t="shared" si="70"/>
        <v>252.52970999999999</v>
      </c>
      <c r="BQ72" s="207">
        <f t="shared" si="70"/>
        <v>93.78336419</v>
      </c>
      <c r="BR72" s="320">
        <f>BQ72/BP72</f>
        <v>0.37137556681944472</v>
      </c>
      <c r="BS72" s="209">
        <f>BS79+BS82</f>
        <v>0.70799999999999996</v>
      </c>
      <c r="BT72" s="207">
        <f>BT79+BT82</f>
        <v>0.70799999999999996</v>
      </c>
      <c r="BU72" s="207">
        <f>BU79+BU82</f>
        <v>0.68555042999999993</v>
      </c>
      <c r="BV72" s="320">
        <f>BU72/BT72</f>
        <v>0.96829156779661008</v>
      </c>
      <c r="BW72" s="209">
        <f>BW79+BW82</f>
        <v>2</v>
      </c>
      <c r="BX72" s="207">
        <f>BX79+BX82</f>
        <v>1.9302093899999999</v>
      </c>
      <c r="BY72" s="207">
        <f>BY79+BY82</f>
        <v>0.46519767000000001</v>
      </c>
      <c r="BZ72" s="320">
        <f>BY72/BX72</f>
        <v>0.24100891458205995</v>
      </c>
      <c r="CA72" s="209">
        <f>CA79+CA82</f>
        <v>0.16100200000000001</v>
      </c>
      <c r="CB72" s="207">
        <f>CB79+CB82</f>
        <v>0.16100200000000001</v>
      </c>
      <c r="CC72" s="207">
        <f>CC79+CC82</f>
        <v>0</v>
      </c>
      <c r="CD72" s="320">
        <f>CC72/CB72</f>
        <v>0</v>
      </c>
      <c r="CE72" s="209">
        <f>CE79+CE82</f>
        <v>60</v>
      </c>
      <c r="CF72" s="207">
        <f>CF79+CF82</f>
        <v>60</v>
      </c>
      <c r="CG72" s="207">
        <f>CG79+CG82</f>
        <v>60</v>
      </c>
      <c r="CH72" s="320">
        <f>CG72/CF72</f>
        <v>1</v>
      </c>
    </row>
    <row r="73" spans="2:86" x14ac:dyDescent="0.35">
      <c r="B73" s="8" t="s">
        <v>57</v>
      </c>
      <c r="C73" s="322">
        <v>0</v>
      </c>
      <c r="D73" s="322">
        <v>0</v>
      </c>
      <c r="E73" s="322">
        <v>0</v>
      </c>
      <c r="F73" s="12">
        <v>0</v>
      </c>
      <c r="G73" s="258">
        <v>0</v>
      </c>
      <c r="H73" s="322">
        <v>0</v>
      </c>
      <c r="I73" s="322">
        <v>0</v>
      </c>
      <c r="J73" s="12">
        <v>0</v>
      </c>
      <c r="K73" s="322">
        <v>0</v>
      </c>
      <c r="L73" s="322">
        <v>0</v>
      </c>
      <c r="M73" s="322">
        <v>0</v>
      </c>
      <c r="N73" s="12">
        <v>0</v>
      </c>
      <c r="O73" s="323">
        <v>0</v>
      </c>
      <c r="P73" s="322">
        <v>0</v>
      </c>
      <c r="Q73" s="322">
        <v>0</v>
      </c>
      <c r="R73" s="12">
        <v>0</v>
      </c>
      <c r="S73" s="323">
        <v>0</v>
      </c>
      <c r="T73" s="322">
        <v>0</v>
      </c>
      <c r="U73" s="322">
        <v>0</v>
      </c>
      <c r="V73" s="12">
        <v>0</v>
      </c>
      <c r="W73" s="258">
        <v>0</v>
      </c>
      <c r="X73" s="322">
        <v>0</v>
      </c>
      <c r="Y73" s="322">
        <v>0</v>
      </c>
      <c r="Z73" s="12">
        <v>0</v>
      </c>
      <c r="AA73" s="323">
        <v>0</v>
      </c>
      <c r="AB73" s="322">
        <v>0</v>
      </c>
      <c r="AC73" s="322">
        <v>0</v>
      </c>
      <c r="AD73" s="12">
        <v>0</v>
      </c>
      <c r="AE73" s="323">
        <v>0</v>
      </c>
      <c r="AF73" s="322">
        <v>0</v>
      </c>
      <c r="AG73" s="322">
        <v>0</v>
      </c>
      <c r="AH73" s="12">
        <v>0</v>
      </c>
      <c r="AI73" s="258">
        <v>0</v>
      </c>
      <c r="AJ73" s="322">
        <v>0</v>
      </c>
      <c r="AK73" s="322">
        <v>0</v>
      </c>
      <c r="AL73" s="12">
        <v>0</v>
      </c>
      <c r="AM73" s="323">
        <v>0</v>
      </c>
      <c r="AN73" s="322">
        <v>0</v>
      </c>
      <c r="AO73" s="322">
        <v>0</v>
      </c>
      <c r="AP73" s="12">
        <v>0</v>
      </c>
      <c r="AQ73" s="323">
        <v>0</v>
      </c>
      <c r="AR73" s="322">
        <v>0</v>
      </c>
      <c r="AS73" s="322">
        <v>0</v>
      </c>
      <c r="AT73" s="12">
        <v>0</v>
      </c>
      <c r="AU73" s="323">
        <v>0</v>
      </c>
      <c r="AV73" s="322">
        <v>0</v>
      </c>
      <c r="AW73" s="322">
        <v>0</v>
      </c>
      <c r="AX73" s="12">
        <v>0</v>
      </c>
      <c r="AY73" s="323">
        <v>0</v>
      </c>
      <c r="AZ73" s="322">
        <v>0</v>
      </c>
      <c r="BA73" s="322">
        <v>0</v>
      </c>
      <c r="BB73" s="12">
        <v>0</v>
      </c>
      <c r="BC73" s="323">
        <v>0</v>
      </c>
      <c r="BD73" s="322">
        <v>0</v>
      </c>
      <c r="BE73" s="322">
        <v>0</v>
      </c>
      <c r="BF73" s="6">
        <v>0</v>
      </c>
      <c r="BG73" s="323">
        <v>0</v>
      </c>
      <c r="BH73" s="322">
        <v>0</v>
      </c>
      <c r="BI73" s="322">
        <v>0</v>
      </c>
      <c r="BJ73" s="12">
        <v>0</v>
      </c>
      <c r="BK73" s="258">
        <v>0</v>
      </c>
      <c r="BL73" s="322">
        <v>0</v>
      </c>
      <c r="BM73" s="322">
        <v>0</v>
      </c>
      <c r="BN73" s="12">
        <v>0</v>
      </c>
      <c r="BO73" s="323">
        <v>0</v>
      </c>
      <c r="BP73" s="322">
        <v>0</v>
      </c>
      <c r="BQ73" s="322">
        <v>0</v>
      </c>
      <c r="BR73" s="12">
        <v>0</v>
      </c>
      <c r="BS73" s="323">
        <v>0</v>
      </c>
      <c r="BT73" s="322">
        <v>0</v>
      </c>
      <c r="BU73" s="322">
        <v>0</v>
      </c>
      <c r="BV73" s="12">
        <v>0</v>
      </c>
      <c r="BW73" s="323">
        <v>0</v>
      </c>
      <c r="BX73" s="322">
        <v>0</v>
      </c>
      <c r="BY73" s="322">
        <v>0</v>
      </c>
      <c r="BZ73" s="12">
        <v>0</v>
      </c>
      <c r="CA73" s="323">
        <v>0</v>
      </c>
      <c r="CB73" s="322">
        <v>0</v>
      </c>
      <c r="CC73" s="322">
        <v>0</v>
      </c>
      <c r="CD73" s="12">
        <v>0</v>
      </c>
      <c r="CE73" s="323">
        <v>0</v>
      </c>
      <c r="CF73" s="322">
        <v>0</v>
      </c>
      <c r="CG73" s="322">
        <v>0</v>
      </c>
      <c r="CH73" s="12">
        <v>0</v>
      </c>
    </row>
    <row r="74" spans="2:86" x14ac:dyDescent="0.35">
      <c r="B74" s="8" t="s">
        <v>58</v>
      </c>
      <c r="C74" s="322">
        <v>0</v>
      </c>
      <c r="D74" s="322">
        <v>0</v>
      </c>
      <c r="E74" s="322">
        <v>0</v>
      </c>
      <c r="F74" s="12">
        <v>0</v>
      </c>
      <c r="G74" s="258">
        <v>0</v>
      </c>
      <c r="H74" s="322">
        <v>0</v>
      </c>
      <c r="I74" s="322">
        <v>0</v>
      </c>
      <c r="J74" s="12">
        <v>0</v>
      </c>
      <c r="K74" s="322">
        <v>0</v>
      </c>
      <c r="L74" s="322">
        <v>0</v>
      </c>
      <c r="M74" s="322">
        <v>0</v>
      </c>
      <c r="N74" s="12">
        <v>0</v>
      </c>
      <c r="O74" s="323">
        <v>0</v>
      </c>
      <c r="P74" s="322">
        <v>0</v>
      </c>
      <c r="Q74" s="322">
        <v>0</v>
      </c>
      <c r="R74" s="12">
        <v>0</v>
      </c>
      <c r="S74" s="323">
        <v>0</v>
      </c>
      <c r="T74" s="322">
        <v>0</v>
      </c>
      <c r="U74" s="322">
        <v>0</v>
      </c>
      <c r="V74" s="12">
        <v>0</v>
      </c>
      <c r="W74" s="258">
        <v>0</v>
      </c>
      <c r="X74" s="322">
        <v>0</v>
      </c>
      <c r="Y74" s="322">
        <v>0</v>
      </c>
      <c r="Z74" s="12">
        <v>0</v>
      </c>
      <c r="AA74" s="323">
        <v>0</v>
      </c>
      <c r="AB74" s="322">
        <v>0</v>
      </c>
      <c r="AC74" s="322">
        <v>0</v>
      </c>
      <c r="AD74" s="12">
        <v>0</v>
      </c>
      <c r="AE74" s="323">
        <v>0</v>
      </c>
      <c r="AF74" s="322">
        <v>0</v>
      </c>
      <c r="AG74" s="322">
        <v>0</v>
      </c>
      <c r="AH74" s="12">
        <v>0</v>
      </c>
      <c r="AI74" s="258">
        <v>0</v>
      </c>
      <c r="AJ74" s="322">
        <v>0</v>
      </c>
      <c r="AK74" s="322">
        <v>0</v>
      </c>
      <c r="AL74" s="12">
        <v>0</v>
      </c>
      <c r="AM74" s="323">
        <v>0</v>
      </c>
      <c r="AN74" s="322">
        <v>0</v>
      </c>
      <c r="AO74" s="322">
        <v>0</v>
      </c>
      <c r="AP74" s="12">
        <v>0</v>
      </c>
      <c r="AQ74" s="323">
        <v>0</v>
      </c>
      <c r="AR74" s="322">
        <v>0</v>
      </c>
      <c r="AS74" s="322">
        <v>0</v>
      </c>
      <c r="AT74" s="12">
        <v>0</v>
      </c>
      <c r="AU74" s="323">
        <v>0</v>
      </c>
      <c r="AV74" s="322">
        <v>0</v>
      </c>
      <c r="AW74" s="322">
        <v>0</v>
      </c>
      <c r="AX74" s="12">
        <v>0</v>
      </c>
      <c r="AY74" s="323">
        <v>0</v>
      </c>
      <c r="AZ74" s="322">
        <v>0</v>
      </c>
      <c r="BA74" s="322">
        <v>0</v>
      </c>
      <c r="BB74" s="12">
        <v>0</v>
      </c>
      <c r="BC74" s="323">
        <v>0</v>
      </c>
      <c r="BD74" s="322">
        <v>0</v>
      </c>
      <c r="BE74" s="322">
        <v>0</v>
      </c>
      <c r="BF74" s="6">
        <v>0</v>
      </c>
      <c r="BG74" s="323">
        <v>0</v>
      </c>
      <c r="BH74" s="322">
        <v>0</v>
      </c>
      <c r="BI74" s="322">
        <v>0</v>
      </c>
      <c r="BJ74" s="12">
        <v>0</v>
      </c>
      <c r="BK74" s="258">
        <v>0</v>
      </c>
      <c r="BL74" s="322">
        <v>0</v>
      </c>
      <c r="BM74" s="322">
        <v>0</v>
      </c>
      <c r="BN74" s="12">
        <v>0</v>
      </c>
      <c r="BO74" s="323">
        <v>0</v>
      </c>
      <c r="BP74" s="322">
        <v>0</v>
      </c>
      <c r="BQ74" s="322">
        <v>0</v>
      </c>
      <c r="BR74" s="12">
        <v>0</v>
      </c>
      <c r="BS74" s="323">
        <v>0</v>
      </c>
      <c r="BT74" s="322">
        <v>0</v>
      </c>
      <c r="BU74" s="322">
        <v>0</v>
      </c>
      <c r="BV74" s="12">
        <v>0</v>
      </c>
      <c r="BW74" s="323">
        <v>0</v>
      </c>
      <c r="BX74" s="322">
        <v>0</v>
      </c>
      <c r="BY74" s="322">
        <v>0</v>
      </c>
      <c r="BZ74" s="12">
        <v>0</v>
      </c>
      <c r="CA74" s="323">
        <v>0</v>
      </c>
      <c r="CB74" s="322">
        <v>0</v>
      </c>
      <c r="CC74" s="322">
        <v>0</v>
      </c>
      <c r="CD74" s="12">
        <v>0</v>
      </c>
      <c r="CE74" s="323">
        <v>0</v>
      </c>
      <c r="CF74" s="322">
        <v>0</v>
      </c>
      <c r="CG74" s="322">
        <v>0</v>
      </c>
      <c r="CH74" s="12">
        <v>0</v>
      </c>
    </row>
    <row r="75" spans="2:86" x14ac:dyDescent="0.35">
      <c r="B75" s="8" t="s">
        <v>59</v>
      </c>
      <c r="C75" s="322">
        <v>0</v>
      </c>
      <c r="D75" s="322">
        <v>0</v>
      </c>
      <c r="E75" s="322">
        <v>0</v>
      </c>
      <c r="F75" s="12">
        <v>0</v>
      </c>
      <c r="G75" s="258">
        <v>0</v>
      </c>
      <c r="H75" s="322">
        <v>0</v>
      </c>
      <c r="I75" s="322">
        <v>0</v>
      </c>
      <c r="J75" s="12">
        <v>0</v>
      </c>
      <c r="K75" s="322">
        <v>0</v>
      </c>
      <c r="L75" s="322">
        <v>0</v>
      </c>
      <c r="M75" s="322">
        <v>0</v>
      </c>
      <c r="N75" s="12">
        <v>0</v>
      </c>
      <c r="O75" s="323">
        <v>0</v>
      </c>
      <c r="P75" s="322">
        <v>0</v>
      </c>
      <c r="Q75" s="322">
        <v>0</v>
      </c>
      <c r="R75" s="12">
        <v>0</v>
      </c>
      <c r="S75" s="323">
        <v>0</v>
      </c>
      <c r="T75" s="322">
        <v>0</v>
      </c>
      <c r="U75" s="322">
        <v>0</v>
      </c>
      <c r="V75" s="12">
        <v>0</v>
      </c>
      <c r="W75" s="258">
        <v>0</v>
      </c>
      <c r="X75" s="322">
        <v>0</v>
      </c>
      <c r="Y75" s="322">
        <v>0</v>
      </c>
      <c r="Z75" s="12">
        <v>0</v>
      </c>
      <c r="AA75" s="323">
        <v>0</v>
      </c>
      <c r="AB75" s="322">
        <v>0</v>
      </c>
      <c r="AC75" s="322">
        <v>0</v>
      </c>
      <c r="AD75" s="12">
        <v>0</v>
      </c>
      <c r="AE75" s="323">
        <v>0</v>
      </c>
      <c r="AF75" s="322">
        <v>0</v>
      </c>
      <c r="AG75" s="322">
        <v>0</v>
      </c>
      <c r="AH75" s="12">
        <v>0</v>
      </c>
      <c r="AI75" s="258">
        <v>0</v>
      </c>
      <c r="AJ75" s="322">
        <v>0</v>
      </c>
      <c r="AK75" s="322">
        <v>0</v>
      </c>
      <c r="AL75" s="12">
        <v>0</v>
      </c>
      <c r="AM75" s="323">
        <v>0</v>
      </c>
      <c r="AN75" s="322">
        <v>0</v>
      </c>
      <c r="AO75" s="322">
        <v>0</v>
      </c>
      <c r="AP75" s="12">
        <v>0</v>
      </c>
      <c r="AQ75" s="323">
        <v>0</v>
      </c>
      <c r="AR75" s="322">
        <v>0</v>
      </c>
      <c r="AS75" s="322">
        <v>0</v>
      </c>
      <c r="AT75" s="12">
        <v>0</v>
      </c>
      <c r="AU75" s="323">
        <v>0</v>
      </c>
      <c r="AV75" s="322">
        <v>0</v>
      </c>
      <c r="AW75" s="322">
        <v>0</v>
      </c>
      <c r="AX75" s="12">
        <v>0</v>
      </c>
      <c r="AY75" s="323">
        <v>0</v>
      </c>
      <c r="AZ75" s="322">
        <v>0</v>
      </c>
      <c r="BA75" s="322">
        <v>0</v>
      </c>
      <c r="BB75" s="12">
        <v>0</v>
      </c>
      <c r="BC75" s="323">
        <v>0</v>
      </c>
      <c r="BD75" s="322">
        <v>0</v>
      </c>
      <c r="BE75" s="322">
        <v>0</v>
      </c>
      <c r="BF75" s="6">
        <v>0</v>
      </c>
      <c r="BG75" s="323">
        <v>0</v>
      </c>
      <c r="BH75" s="322">
        <v>0</v>
      </c>
      <c r="BI75" s="322">
        <v>0</v>
      </c>
      <c r="BJ75" s="12">
        <v>0</v>
      </c>
      <c r="BK75" s="258">
        <v>0</v>
      </c>
      <c r="BL75" s="322">
        <v>0</v>
      </c>
      <c r="BM75" s="322">
        <v>0</v>
      </c>
      <c r="BN75" s="12">
        <v>0</v>
      </c>
      <c r="BO75" s="323">
        <v>0</v>
      </c>
      <c r="BP75" s="322">
        <v>0</v>
      </c>
      <c r="BQ75" s="322">
        <v>0</v>
      </c>
      <c r="BR75" s="12">
        <v>0</v>
      </c>
      <c r="BS75" s="323">
        <v>0</v>
      </c>
      <c r="BT75" s="322">
        <v>0</v>
      </c>
      <c r="BU75" s="322">
        <v>0</v>
      </c>
      <c r="BV75" s="12">
        <v>0</v>
      </c>
      <c r="BW75" s="323">
        <v>0</v>
      </c>
      <c r="BX75" s="322">
        <v>0</v>
      </c>
      <c r="BY75" s="322">
        <v>0</v>
      </c>
      <c r="BZ75" s="12">
        <v>0</v>
      </c>
      <c r="CA75" s="323">
        <v>0</v>
      </c>
      <c r="CB75" s="322">
        <v>0</v>
      </c>
      <c r="CC75" s="322">
        <v>0</v>
      </c>
      <c r="CD75" s="12">
        <v>0</v>
      </c>
      <c r="CE75" s="323">
        <v>0</v>
      </c>
      <c r="CF75" s="322">
        <v>0</v>
      </c>
      <c r="CG75" s="322">
        <v>0</v>
      </c>
      <c r="CH75" s="12">
        <v>0</v>
      </c>
    </row>
    <row r="76" spans="2:86" x14ac:dyDescent="0.35">
      <c r="B76" s="8" t="s">
        <v>60</v>
      </c>
      <c r="C76" s="132">
        <v>286.53673687600002</v>
      </c>
      <c r="D76" s="132">
        <v>359.45385773599992</v>
      </c>
      <c r="E76" s="132">
        <v>309.06278528600001</v>
      </c>
      <c r="F76" s="85">
        <f t="shared" ref="F76:F80" si="71">E76/D76</f>
        <v>0.85981212507389604</v>
      </c>
      <c r="G76" s="258">
        <v>33.158413359999997</v>
      </c>
      <c r="H76" s="322">
        <v>33.158413359999997</v>
      </c>
      <c r="I76" s="322">
        <v>34.158413359999997</v>
      </c>
      <c r="J76" s="85">
        <f>I76/H76</f>
        <v>1.030158258452931</v>
      </c>
      <c r="K76" s="322">
        <v>0.18099999999999999</v>
      </c>
      <c r="L76" s="322">
        <v>5.5E-2</v>
      </c>
      <c r="M76" s="322">
        <v>5.5E-2</v>
      </c>
      <c r="N76" s="85">
        <f>M76/L76</f>
        <v>1</v>
      </c>
      <c r="O76" s="323">
        <v>0.91200000000000003</v>
      </c>
      <c r="P76" s="322">
        <v>0.91200000000000003</v>
      </c>
      <c r="Q76" s="322">
        <v>0.72303671999999997</v>
      </c>
      <c r="R76" s="85">
        <f>Q76/P76</f>
        <v>0.79280342105263146</v>
      </c>
      <c r="S76" s="651">
        <v>5.0000000000000001E-3</v>
      </c>
      <c r="T76" s="132">
        <v>5.0000000000000001E-3</v>
      </c>
      <c r="U76" s="132">
        <v>0</v>
      </c>
      <c r="V76" s="85">
        <f>U76/T76</f>
        <v>0</v>
      </c>
      <c r="W76" s="258">
        <v>2.07769</v>
      </c>
      <c r="X76" s="322">
        <v>2.2883887000000001</v>
      </c>
      <c r="Y76" s="322">
        <v>2.1818707000000002</v>
      </c>
      <c r="Z76" s="85">
        <f>Y76/X76</f>
        <v>0.95345283779805423</v>
      </c>
      <c r="AA76" s="323">
        <v>20.929030000000001</v>
      </c>
      <c r="AB76" s="322">
        <v>22.097404130000001</v>
      </c>
      <c r="AC76" s="322">
        <v>5.6437734399999995</v>
      </c>
      <c r="AD76" s="85">
        <f>AC76/AB76</f>
        <v>0.25540436364368557</v>
      </c>
      <c r="AE76" s="323">
        <v>55.647239999999996</v>
      </c>
      <c r="AF76" s="322">
        <v>89.131482099999999</v>
      </c>
      <c r="AG76" s="322">
        <v>97.263400619999999</v>
      </c>
      <c r="AH76" s="85">
        <f>AG76/AF76</f>
        <v>1.0912350869570024</v>
      </c>
      <c r="AI76" s="258">
        <v>89.877260000000007</v>
      </c>
      <c r="AJ76" s="322">
        <v>73.688324929999993</v>
      </c>
      <c r="AK76" s="322">
        <v>67.231554840000001</v>
      </c>
      <c r="AL76" s="85">
        <f>AK76/AJ76</f>
        <v>0.91237729862724415</v>
      </c>
      <c r="AM76" s="323">
        <v>0.59600000000000009</v>
      </c>
      <c r="AN76" s="322">
        <v>0.59600000000000009</v>
      </c>
      <c r="AO76" s="322">
        <v>0.59600000000000009</v>
      </c>
      <c r="AP76" s="85">
        <f>AO76/AN76</f>
        <v>1</v>
      </c>
      <c r="AQ76" s="323">
        <v>25.590791515999999</v>
      </c>
      <c r="AR76" s="322">
        <v>34.859323126</v>
      </c>
      <c r="AS76" s="322">
        <v>34.647370755999994</v>
      </c>
      <c r="AT76" s="85">
        <v>0.97955657856434419</v>
      </c>
      <c r="AU76" s="323">
        <v>1.5678000000000001</v>
      </c>
      <c r="AV76" s="322">
        <v>1.5678000000000001</v>
      </c>
      <c r="AW76" s="322">
        <v>1.0727858000000001</v>
      </c>
      <c r="AX76" s="85">
        <f>AW76/AV76</f>
        <v>0.68426189564995543</v>
      </c>
      <c r="AY76" s="323">
        <v>0</v>
      </c>
      <c r="AZ76" s="322">
        <v>0</v>
      </c>
      <c r="BA76" s="322">
        <v>0</v>
      </c>
      <c r="BB76" s="12">
        <v>0</v>
      </c>
      <c r="BC76" s="323">
        <v>0.46</v>
      </c>
      <c r="BD76" s="322">
        <v>0.46</v>
      </c>
      <c r="BE76" s="322">
        <v>0.45</v>
      </c>
      <c r="BF76" s="95">
        <f>BE76/BD76</f>
        <v>0.97826086956521741</v>
      </c>
      <c r="BG76" s="323">
        <v>0.56079999999999997</v>
      </c>
      <c r="BH76" s="322">
        <v>0.73080000000000001</v>
      </c>
      <c r="BI76" s="322">
        <v>0.34122215</v>
      </c>
      <c r="BJ76" s="85">
        <f>BI76/BH76</f>
        <v>0.46691591406677613</v>
      </c>
      <c r="BK76" s="653">
        <v>0</v>
      </c>
      <c r="BL76" s="132">
        <v>0</v>
      </c>
      <c r="BM76" s="322">
        <v>0</v>
      </c>
      <c r="BN76" s="12">
        <v>0</v>
      </c>
      <c r="BO76" s="323">
        <v>51.654710000000001</v>
      </c>
      <c r="BP76" s="322">
        <v>96.654709999999994</v>
      </c>
      <c r="BQ76" s="322">
        <v>63.547608799999999</v>
      </c>
      <c r="BR76" s="85">
        <f>BQ76/BP76</f>
        <v>0.65747037883616843</v>
      </c>
      <c r="BS76" s="323">
        <v>0.70799999999999996</v>
      </c>
      <c r="BT76" s="322">
        <v>0.70799999999999996</v>
      </c>
      <c r="BU76" s="322">
        <v>0.68555042999999993</v>
      </c>
      <c r="BV76" s="85">
        <v>1</v>
      </c>
      <c r="BW76" s="323">
        <v>2</v>
      </c>
      <c r="BX76" s="322">
        <v>1.9302093899999999</v>
      </c>
      <c r="BY76" s="322">
        <v>0.46519767000000001</v>
      </c>
      <c r="BZ76" s="85">
        <f>BY76/BX76</f>
        <v>0.24100891458205995</v>
      </c>
      <c r="CA76" s="323">
        <v>0.16100200000000001</v>
      </c>
      <c r="CB76" s="322">
        <v>0.16100200000000001</v>
      </c>
      <c r="CC76" s="322">
        <v>0</v>
      </c>
      <c r="CD76" s="85">
        <f>CC76/CB76</f>
        <v>0</v>
      </c>
      <c r="CE76" s="323">
        <v>0</v>
      </c>
      <c r="CF76" s="322">
        <v>0</v>
      </c>
      <c r="CG76" s="322">
        <v>0</v>
      </c>
      <c r="CH76" s="12">
        <v>0</v>
      </c>
    </row>
    <row r="77" spans="2:86" x14ac:dyDescent="0.35">
      <c r="B77" s="8" t="s">
        <v>61</v>
      </c>
      <c r="C77" s="322">
        <v>204.83376468000003</v>
      </c>
      <c r="D77" s="322">
        <v>212.38157993999999</v>
      </c>
      <c r="E77" s="322">
        <v>205.23478573000003</v>
      </c>
      <c r="F77" s="85">
        <f t="shared" si="71"/>
        <v>0.96634927467806286</v>
      </c>
      <c r="G77" s="258">
        <v>0</v>
      </c>
      <c r="H77" s="322">
        <v>0</v>
      </c>
      <c r="I77" s="322">
        <v>0</v>
      </c>
      <c r="J77" s="12">
        <v>0</v>
      </c>
      <c r="K77" s="322">
        <v>197.73376468000001</v>
      </c>
      <c r="L77" s="322">
        <v>197.73376468000001</v>
      </c>
      <c r="M77" s="322">
        <v>197.73376468000001</v>
      </c>
      <c r="N77" s="85">
        <f>M77/L77</f>
        <v>1</v>
      </c>
      <c r="O77" s="323">
        <v>0</v>
      </c>
      <c r="P77" s="322">
        <v>0</v>
      </c>
      <c r="Q77" s="322">
        <v>0</v>
      </c>
      <c r="R77" s="12">
        <v>0</v>
      </c>
      <c r="S77" s="651">
        <v>0</v>
      </c>
      <c r="T77" s="132">
        <v>0</v>
      </c>
      <c r="U77" s="132">
        <v>0</v>
      </c>
      <c r="V77" s="12">
        <v>0</v>
      </c>
      <c r="W77" s="258">
        <v>0</v>
      </c>
      <c r="X77" s="322">
        <v>0</v>
      </c>
      <c r="Y77" s="322">
        <v>0</v>
      </c>
      <c r="Z77" s="12">
        <v>0</v>
      </c>
      <c r="AA77" s="323">
        <v>0</v>
      </c>
      <c r="AB77" s="322">
        <v>0</v>
      </c>
      <c r="AC77" s="322">
        <v>0</v>
      </c>
      <c r="AD77" s="12">
        <v>0</v>
      </c>
      <c r="AE77" s="323">
        <v>0</v>
      </c>
      <c r="AF77" s="322">
        <v>0</v>
      </c>
      <c r="AG77" s="322">
        <v>0</v>
      </c>
      <c r="AH77" s="12">
        <v>0</v>
      </c>
      <c r="AI77" s="258">
        <v>0</v>
      </c>
      <c r="AJ77" s="322">
        <v>0</v>
      </c>
      <c r="AK77" s="322">
        <v>0</v>
      </c>
      <c r="AL77" s="12">
        <v>0</v>
      </c>
      <c r="AM77" s="323">
        <v>5.8</v>
      </c>
      <c r="AN77" s="322">
        <v>13.017815259999999</v>
      </c>
      <c r="AO77" s="322">
        <v>6.1225635899999995</v>
      </c>
      <c r="AP77" s="85">
        <f>AO77/AN77</f>
        <v>0.47032189869930602</v>
      </c>
      <c r="AQ77" s="323">
        <v>1.3</v>
      </c>
      <c r="AR77" s="322">
        <v>1.63</v>
      </c>
      <c r="AS77" s="322">
        <v>1.3784574599999999</v>
      </c>
      <c r="AT77" s="85">
        <v>1</v>
      </c>
      <c r="AU77" s="323">
        <v>0</v>
      </c>
      <c r="AV77" s="322">
        <v>0</v>
      </c>
      <c r="AW77" s="322">
        <v>0</v>
      </c>
      <c r="AX77" s="12">
        <v>0</v>
      </c>
      <c r="AY77" s="323">
        <v>0</v>
      </c>
      <c r="AZ77" s="322">
        <v>0</v>
      </c>
      <c r="BA77" s="322">
        <v>0</v>
      </c>
      <c r="BB77" s="12">
        <v>0</v>
      </c>
      <c r="BC77" s="323">
        <v>0</v>
      </c>
      <c r="BD77" s="322">
        <v>0</v>
      </c>
      <c r="BE77" s="322">
        <v>0</v>
      </c>
      <c r="BF77" s="6">
        <v>0</v>
      </c>
      <c r="BG77" s="323">
        <v>0</v>
      </c>
      <c r="BH77" s="322">
        <v>0</v>
      </c>
      <c r="BI77" s="322">
        <v>0</v>
      </c>
      <c r="BJ77" s="12">
        <v>0</v>
      </c>
      <c r="BK77" s="258">
        <v>0</v>
      </c>
      <c r="BL77" s="322">
        <v>0</v>
      </c>
      <c r="BM77" s="322">
        <v>0</v>
      </c>
      <c r="BN77" s="12">
        <v>0</v>
      </c>
      <c r="BO77" s="323">
        <v>0</v>
      </c>
      <c r="BP77" s="322">
        <v>0</v>
      </c>
      <c r="BQ77" s="322">
        <v>0</v>
      </c>
      <c r="BR77" s="12">
        <v>0</v>
      </c>
      <c r="BS77" s="323">
        <v>0</v>
      </c>
      <c r="BT77" s="322">
        <v>0</v>
      </c>
      <c r="BU77" s="322">
        <v>0</v>
      </c>
      <c r="BV77" s="12">
        <v>0</v>
      </c>
      <c r="BW77" s="323">
        <v>0</v>
      </c>
      <c r="BX77" s="322">
        <v>0</v>
      </c>
      <c r="BY77" s="322">
        <v>0</v>
      </c>
      <c r="BZ77" s="12">
        <v>0</v>
      </c>
      <c r="CA77" s="323">
        <v>0</v>
      </c>
      <c r="CB77" s="322">
        <v>0</v>
      </c>
      <c r="CC77" s="322">
        <v>0</v>
      </c>
      <c r="CD77" s="12">
        <v>0</v>
      </c>
      <c r="CE77" s="323">
        <v>0</v>
      </c>
      <c r="CF77" s="322">
        <v>0</v>
      </c>
      <c r="CG77" s="322">
        <v>0</v>
      </c>
      <c r="CH77" s="12">
        <v>0</v>
      </c>
    </row>
    <row r="78" spans="2:86" x14ac:dyDescent="0.35">
      <c r="B78" s="8" t="s">
        <v>62</v>
      </c>
      <c r="C78" s="322">
        <v>1341.4916846900001</v>
      </c>
      <c r="D78" s="322">
        <v>1150.14713893</v>
      </c>
      <c r="E78" s="322">
        <v>661.29059182000003</v>
      </c>
      <c r="F78" s="85">
        <f t="shared" si="71"/>
        <v>0.57496173266596928</v>
      </c>
      <c r="G78" s="258">
        <v>0.14763564000000001</v>
      </c>
      <c r="H78" s="322">
        <v>0.14763564000000001</v>
      </c>
      <c r="I78" s="322">
        <v>0.14763564000000001</v>
      </c>
      <c r="J78" s="85">
        <f>I78/H78</f>
        <v>1</v>
      </c>
      <c r="K78" s="322">
        <v>0</v>
      </c>
      <c r="L78" s="322">
        <v>0</v>
      </c>
      <c r="M78" s="322">
        <v>0</v>
      </c>
      <c r="N78" s="12">
        <v>0</v>
      </c>
      <c r="O78" s="323">
        <v>0</v>
      </c>
      <c r="P78" s="322">
        <v>0</v>
      </c>
      <c r="Q78" s="322">
        <v>0</v>
      </c>
      <c r="R78" s="12">
        <v>0</v>
      </c>
      <c r="S78" s="651">
        <v>0</v>
      </c>
      <c r="T78" s="132">
        <v>0</v>
      </c>
      <c r="U78" s="132">
        <v>0</v>
      </c>
      <c r="V78" s="12">
        <v>0</v>
      </c>
      <c r="W78" s="258">
        <v>6.5000000000000002E-2</v>
      </c>
      <c r="X78" s="322">
        <v>6.5000000000000002E-2</v>
      </c>
      <c r="Y78" s="322">
        <v>6.5000000000000002E-2</v>
      </c>
      <c r="Z78" s="85">
        <f>Y78/X78</f>
        <v>1</v>
      </c>
      <c r="AA78" s="323">
        <v>0</v>
      </c>
      <c r="AB78" s="322">
        <v>0</v>
      </c>
      <c r="AC78" s="322">
        <v>0</v>
      </c>
      <c r="AD78" s="12">
        <v>0</v>
      </c>
      <c r="AE78" s="323">
        <v>0</v>
      </c>
      <c r="AF78" s="322">
        <v>0</v>
      </c>
      <c r="AG78" s="322">
        <v>0</v>
      </c>
      <c r="AH78" s="12">
        <v>0</v>
      </c>
      <c r="AI78" s="258">
        <v>373.11</v>
      </c>
      <c r="AJ78" s="322">
        <v>134.82455179000002</v>
      </c>
      <c r="AK78" s="322">
        <v>53.994628999999996</v>
      </c>
      <c r="AL78" s="85">
        <f>AK78/AJ78</f>
        <v>0.40048068607044907</v>
      </c>
      <c r="AM78" s="323">
        <v>18.29220905</v>
      </c>
      <c r="AN78" s="322">
        <v>18.75569273</v>
      </c>
      <c r="AO78" s="322">
        <v>14.30534703</v>
      </c>
      <c r="AP78" s="85">
        <f>AO78/AN78</f>
        <v>0.76272027036988044</v>
      </c>
      <c r="AQ78" s="323">
        <v>578.07159000000001</v>
      </c>
      <c r="AR78" s="322">
        <v>577.27100376999999</v>
      </c>
      <c r="AS78" s="322">
        <v>422.49864628</v>
      </c>
      <c r="AT78" s="85">
        <v>0.99991293906652223</v>
      </c>
      <c r="AU78" s="323">
        <v>9.6259999999999994</v>
      </c>
      <c r="AV78" s="322">
        <v>9.6259999999999994</v>
      </c>
      <c r="AW78" s="322">
        <v>0.71779024999999996</v>
      </c>
      <c r="AX78" s="85">
        <f>AW78/AV78</f>
        <v>7.4567863079160607E-2</v>
      </c>
      <c r="AY78" s="323">
        <v>0</v>
      </c>
      <c r="AZ78" s="322">
        <v>0</v>
      </c>
      <c r="BA78" s="322">
        <v>0</v>
      </c>
      <c r="BB78" s="12">
        <v>0</v>
      </c>
      <c r="BC78" s="323">
        <v>0.60979000000000005</v>
      </c>
      <c r="BD78" s="322">
        <v>1.037795</v>
      </c>
      <c r="BE78" s="322">
        <v>1.037795</v>
      </c>
      <c r="BF78" s="95">
        <f>BE78/BD78</f>
        <v>1</v>
      </c>
      <c r="BG78" s="323">
        <v>195.09446</v>
      </c>
      <c r="BH78" s="322">
        <v>192.99446</v>
      </c>
      <c r="BI78" s="322">
        <v>78.287993229999998</v>
      </c>
      <c r="BJ78" s="85">
        <f>BI78/BH78</f>
        <v>0.40564891463723879</v>
      </c>
      <c r="BK78" s="258">
        <v>0</v>
      </c>
      <c r="BL78" s="322">
        <v>0</v>
      </c>
      <c r="BM78" s="322">
        <v>0</v>
      </c>
      <c r="BN78" s="12">
        <v>0</v>
      </c>
      <c r="BO78" s="323">
        <v>106.925</v>
      </c>
      <c r="BP78" s="322">
        <v>155.875</v>
      </c>
      <c r="BQ78" s="322">
        <v>30.235755390000001</v>
      </c>
      <c r="BR78" s="85">
        <f>BQ78/BP78</f>
        <v>0.19397437299117884</v>
      </c>
      <c r="BS78" s="323">
        <v>0</v>
      </c>
      <c r="BT78" s="322">
        <v>0</v>
      </c>
      <c r="BU78" s="322">
        <v>0</v>
      </c>
      <c r="BV78" s="12">
        <v>0</v>
      </c>
      <c r="BW78" s="323">
        <v>0</v>
      </c>
      <c r="BX78" s="322">
        <v>0</v>
      </c>
      <c r="BY78" s="322">
        <v>0</v>
      </c>
      <c r="BZ78" s="12">
        <v>0</v>
      </c>
      <c r="CA78" s="323">
        <v>0</v>
      </c>
      <c r="CB78" s="322">
        <v>0</v>
      </c>
      <c r="CC78" s="322">
        <v>0</v>
      </c>
      <c r="CD78" s="12">
        <v>0</v>
      </c>
      <c r="CE78" s="323">
        <v>60</v>
      </c>
      <c r="CF78" s="322">
        <v>60</v>
      </c>
      <c r="CG78" s="322">
        <v>60</v>
      </c>
      <c r="CH78" s="85">
        <f>CG78/CF78</f>
        <v>1</v>
      </c>
    </row>
    <row r="79" spans="2:86" x14ac:dyDescent="0.35">
      <c r="B79" s="187" t="s">
        <v>63</v>
      </c>
      <c r="C79" s="327">
        <v>1832.862186246</v>
      </c>
      <c r="D79" s="327">
        <v>1721.9825766059998</v>
      </c>
      <c r="E79" s="327">
        <v>1175.588162836</v>
      </c>
      <c r="F79" s="178">
        <f t="shared" si="71"/>
        <v>0.68269457473435391</v>
      </c>
      <c r="G79" s="326">
        <f>SUM(G73:G78)</f>
        <v>33.306048999999994</v>
      </c>
      <c r="H79" s="327">
        <f>SUM(H73:H78)</f>
        <v>33.306048999999994</v>
      </c>
      <c r="I79" s="327">
        <f>SUM(I73:I78)</f>
        <v>34.306048999999994</v>
      </c>
      <c r="J79" s="178">
        <f>I79/H79</f>
        <v>1.0300245760162066</v>
      </c>
      <c r="K79" s="327">
        <f>SUM(K73:K78)</f>
        <v>197.91476468000002</v>
      </c>
      <c r="L79" s="327">
        <f>SUM(L73:L78)</f>
        <v>197.78876468000001</v>
      </c>
      <c r="M79" s="327">
        <f>SUM(M73:M78)</f>
        <v>197.78876468000001</v>
      </c>
      <c r="N79" s="178">
        <f>M79/L79</f>
        <v>1</v>
      </c>
      <c r="O79" s="328">
        <f t="shared" ref="O79:U79" si="72">SUM(O73:O78)</f>
        <v>0.91200000000000003</v>
      </c>
      <c r="P79" s="327">
        <f t="shared" si="72"/>
        <v>0.91200000000000003</v>
      </c>
      <c r="Q79" s="327">
        <f t="shared" si="72"/>
        <v>0.72303671999999997</v>
      </c>
      <c r="R79" s="352">
        <f t="shared" si="72"/>
        <v>0.79280342105263146</v>
      </c>
      <c r="S79" s="328">
        <f t="shared" si="72"/>
        <v>5.0000000000000001E-3</v>
      </c>
      <c r="T79" s="327">
        <f t="shared" si="72"/>
        <v>5.0000000000000001E-3</v>
      </c>
      <c r="U79" s="327">
        <f t="shared" si="72"/>
        <v>0</v>
      </c>
      <c r="V79" s="178">
        <f>U79/T79</f>
        <v>0</v>
      </c>
      <c r="W79" s="326">
        <f>SUM(W73:W78)</f>
        <v>2.14269</v>
      </c>
      <c r="X79" s="327">
        <f>SUM(X73:X78)</f>
        <v>2.3533887</v>
      </c>
      <c r="Y79" s="327">
        <f>SUM(Y73:Y78)</f>
        <v>2.2468707000000001</v>
      </c>
      <c r="Z79" s="178">
        <f>Y79/X79</f>
        <v>0.95473845863201434</v>
      </c>
      <c r="AA79" s="328">
        <f>SUM(AA73:AA78)</f>
        <v>20.929030000000001</v>
      </c>
      <c r="AB79" s="327">
        <f>SUM(AB73:AB78)</f>
        <v>22.097404130000001</v>
      </c>
      <c r="AC79" s="327">
        <f>SUM(AC73:AC78)</f>
        <v>5.6437734399999995</v>
      </c>
      <c r="AD79" s="178">
        <f>AC79/AB79</f>
        <v>0.25540436364368557</v>
      </c>
      <c r="AE79" s="328">
        <f>SUM(AE73:AE78)</f>
        <v>55.647239999999996</v>
      </c>
      <c r="AF79" s="327">
        <f>SUM(AF73:AF78)</f>
        <v>89.131482099999999</v>
      </c>
      <c r="AG79" s="327">
        <f>SUM(AG73:AG78)</f>
        <v>97.263400619999999</v>
      </c>
      <c r="AH79" s="178">
        <f>AG79/AF79</f>
        <v>1.0912350869570024</v>
      </c>
      <c r="AI79" s="326">
        <f>SUM(AI73:AI78)</f>
        <v>462.98725999999999</v>
      </c>
      <c r="AJ79" s="327">
        <f>SUM(AJ73:AJ78)</f>
        <v>208.51287672000001</v>
      </c>
      <c r="AK79" s="327">
        <f>SUM(AK73:AK78)</f>
        <v>121.22618384</v>
      </c>
      <c r="AL79" s="178">
        <f>AK79/AJ79</f>
        <v>0.58138464034903559</v>
      </c>
      <c r="AM79" s="328">
        <f>SUM(AM73:AM78)</f>
        <v>24.688209050000001</v>
      </c>
      <c r="AN79" s="327">
        <f>SUM(AN73:AN78)</f>
        <v>32.369507990000002</v>
      </c>
      <c r="AO79" s="327">
        <f>SUM(AO73:AO78)</f>
        <v>21.023910619999999</v>
      </c>
      <c r="AP79" s="178">
        <f>AO79/AN79</f>
        <v>0.64949737964799992</v>
      </c>
      <c r="AQ79" s="328">
        <f>SUM(AQ73:AQ78)</f>
        <v>604.96238151600005</v>
      </c>
      <c r="AR79" s="327">
        <f>SUM(AR73:AR78)</f>
        <v>613.76032689600004</v>
      </c>
      <c r="AS79" s="327">
        <f>SUM(AS73:AS78)</f>
        <v>458.52447449599998</v>
      </c>
      <c r="AT79" s="178">
        <f>AS79/AR79</f>
        <v>0.74707414996162769</v>
      </c>
      <c r="AU79" s="328">
        <f>SUM(AU73:AU78)</f>
        <v>11.1938</v>
      </c>
      <c r="AV79" s="327">
        <f>SUM(AV73:AV78)</f>
        <v>11.1938</v>
      </c>
      <c r="AW79" s="327">
        <f>SUM(AW73:AW78)</f>
        <v>1.7905760500000001</v>
      </c>
      <c r="AX79" s="178">
        <f>AW79/AV79</f>
        <v>0.15996141167431974</v>
      </c>
      <c r="AY79" s="328">
        <f>SUM(AY73:AY78)</f>
        <v>0</v>
      </c>
      <c r="AZ79" s="327">
        <f>SUM(AZ73:AZ78)</f>
        <v>0</v>
      </c>
      <c r="BA79" s="327">
        <f>SUM(BA73:BA78)</f>
        <v>0</v>
      </c>
      <c r="BB79" s="332">
        <v>0</v>
      </c>
      <c r="BC79" s="328">
        <f>SUM(BC73:BC78)</f>
        <v>1.06979</v>
      </c>
      <c r="BD79" s="327">
        <f>SUM(BD73:BD78)</f>
        <v>1.497795</v>
      </c>
      <c r="BE79" s="327">
        <f>SUM(BE73:BE78)</f>
        <v>1.487795</v>
      </c>
      <c r="BF79" s="180">
        <f>BE79/BD79</f>
        <v>0.99332351890612536</v>
      </c>
      <c r="BG79" s="328">
        <f>SUM(BG73:BG78)</f>
        <v>195.65526</v>
      </c>
      <c r="BH79" s="327">
        <f>SUM(BH73:BH78)</f>
        <v>193.72525999999999</v>
      </c>
      <c r="BI79" s="327">
        <f>SUM(BI73:BI78)</f>
        <v>78.629215379999991</v>
      </c>
      <c r="BJ79" s="178">
        <f>BI79/BH79</f>
        <v>0.40588003536554806</v>
      </c>
      <c r="BK79" s="177">
        <f t="shared" ref="BK79:BQ79" si="73">SUM(BK73:BK78)</f>
        <v>0</v>
      </c>
      <c r="BL79" s="331">
        <f t="shared" si="73"/>
        <v>0</v>
      </c>
      <c r="BM79" s="331">
        <f t="shared" si="73"/>
        <v>0</v>
      </c>
      <c r="BN79" s="331">
        <f t="shared" si="73"/>
        <v>0</v>
      </c>
      <c r="BO79" s="328">
        <f t="shared" si="73"/>
        <v>158.57971000000001</v>
      </c>
      <c r="BP79" s="327">
        <f t="shared" si="73"/>
        <v>252.52970999999999</v>
      </c>
      <c r="BQ79" s="327">
        <f t="shared" si="73"/>
        <v>93.78336419</v>
      </c>
      <c r="BR79" s="178">
        <f>BQ79/BP79</f>
        <v>0.37137556681944472</v>
      </c>
      <c r="BS79" s="328">
        <f>SUM(BS73:BS78)</f>
        <v>0.70799999999999996</v>
      </c>
      <c r="BT79" s="327">
        <f>SUM(BT73:BT78)</f>
        <v>0.70799999999999996</v>
      </c>
      <c r="BU79" s="327">
        <f>SUM(BU73:BU78)</f>
        <v>0.68555042999999993</v>
      </c>
      <c r="BV79" s="178">
        <f>BU79/BT79</f>
        <v>0.96829156779661008</v>
      </c>
      <c r="BW79" s="328">
        <f>SUM(BW73:BW78)</f>
        <v>2</v>
      </c>
      <c r="BX79" s="327">
        <f>SUM(BX73:BX78)</f>
        <v>1.9302093899999999</v>
      </c>
      <c r="BY79" s="327">
        <f>SUM(BY73:BY78)</f>
        <v>0.46519767000000001</v>
      </c>
      <c r="BZ79" s="178">
        <f>BY79/BX79</f>
        <v>0.24100891458205995</v>
      </c>
      <c r="CA79" s="328">
        <f>SUM(CA73:CA78)</f>
        <v>0.16100200000000001</v>
      </c>
      <c r="CB79" s="327">
        <f>SUM(CB73:CB78)</f>
        <v>0.16100200000000001</v>
      </c>
      <c r="CC79" s="327">
        <f>SUM(CC73:CC78)</f>
        <v>0</v>
      </c>
      <c r="CD79" s="178">
        <f>CC79/CB79</f>
        <v>0</v>
      </c>
      <c r="CE79" s="328">
        <f>SUM(CE73:CE78)</f>
        <v>60</v>
      </c>
      <c r="CF79" s="327">
        <f>SUM(CF73:CF78)</f>
        <v>60</v>
      </c>
      <c r="CG79" s="327">
        <f>SUM(CG73:CG78)</f>
        <v>60</v>
      </c>
      <c r="CH79" s="178">
        <f>CG79/CF79</f>
        <v>1</v>
      </c>
    </row>
    <row r="80" spans="2:86" x14ac:dyDescent="0.35">
      <c r="B80" s="8" t="s">
        <v>64</v>
      </c>
      <c r="C80" s="322">
        <v>67.5</v>
      </c>
      <c r="D80" s="322">
        <v>67.5</v>
      </c>
      <c r="E80" s="322">
        <v>40.492000000000004</v>
      </c>
      <c r="F80" s="85">
        <f t="shared" si="71"/>
        <v>0.59988148148148157</v>
      </c>
      <c r="G80" s="323">
        <v>0</v>
      </c>
      <c r="H80" s="322">
        <v>0</v>
      </c>
      <c r="I80" s="322">
        <v>0</v>
      </c>
      <c r="J80" s="12">
        <v>0</v>
      </c>
      <c r="K80" s="323">
        <v>0</v>
      </c>
      <c r="L80" s="322">
        <v>0</v>
      </c>
      <c r="M80" s="322">
        <v>0</v>
      </c>
      <c r="N80" s="12">
        <v>0</v>
      </c>
      <c r="O80" s="323">
        <v>0</v>
      </c>
      <c r="P80" s="322">
        <v>0</v>
      </c>
      <c r="Q80" s="322">
        <v>0</v>
      </c>
      <c r="R80" s="12">
        <v>0</v>
      </c>
      <c r="S80" s="323">
        <v>0</v>
      </c>
      <c r="T80" s="322">
        <v>0</v>
      </c>
      <c r="U80" s="322">
        <v>0</v>
      </c>
      <c r="V80" s="12">
        <v>0</v>
      </c>
      <c r="W80" s="258">
        <v>0</v>
      </c>
      <c r="X80" s="322">
        <v>0</v>
      </c>
      <c r="Y80" s="322">
        <v>0</v>
      </c>
      <c r="Z80" s="12">
        <v>0</v>
      </c>
      <c r="AA80" s="323">
        <v>0</v>
      </c>
      <c r="AB80" s="322">
        <v>0</v>
      </c>
      <c r="AC80" s="322">
        <v>0</v>
      </c>
      <c r="AD80" s="12">
        <v>0</v>
      </c>
      <c r="AE80" s="323">
        <v>0</v>
      </c>
      <c r="AF80" s="322">
        <v>0</v>
      </c>
      <c r="AG80" s="322">
        <v>0</v>
      </c>
      <c r="AH80" s="12">
        <v>0</v>
      </c>
      <c r="AI80" s="258">
        <v>20.5</v>
      </c>
      <c r="AJ80" s="322">
        <v>20.5</v>
      </c>
      <c r="AK80" s="322">
        <v>20.492000000000001</v>
      </c>
      <c r="AL80" s="85">
        <f>AK80/AJ80</f>
        <v>0.99960975609756098</v>
      </c>
      <c r="AM80" s="323">
        <v>25</v>
      </c>
      <c r="AN80" s="322">
        <v>25</v>
      </c>
      <c r="AO80" s="322">
        <v>20</v>
      </c>
      <c r="AP80" s="85">
        <f>AO80/AN80</f>
        <v>0.8</v>
      </c>
      <c r="AQ80" s="323">
        <v>22</v>
      </c>
      <c r="AR80" s="322">
        <v>22</v>
      </c>
      <c r="AS80" s="322">
        <v>0</v>
      </c>
      <c r="AT80" s="85">
        <v>0.99991293906652223</v>
      </c>
      <c r="AU80" s="323">
        <v>0</v>
      </c>
      <c r="AV80" s="322">
        <v>0</v>
      </c>
      <c r="AW80" s="322">
        <v>0</v>
      </c>
      <c r="AX80" s="12">
        <v>0</v>
      </c>
      <c r="AY80" s="323">
        <v>0</v>
      </c>
      <c r="AZ80" s="322">
        <v>0</v>
      </c>
      <c r="BA80" s="322">
        <v>0</v>
      </c>
      <c r="BB80" s="12">
        <v>0</v>
      </c>
      <c r="BC80" s="323">
        <v>0</v>
      </c>
      <c r="BD80" s="322">
        <v>0</v>
      </c>
      <c r="BE80" s="322">
        <v>0</v>
      </c>
      <c r="BF80" s="6">
        <v>0</v>
      </c>
      <c r="BG80" s="323">
        <v>0</v>
      </c>
      <c r="BH80" s="322">
        <v>0</v>
      </c>
      <c r="BI80" s="322">
        <v>0</v>
      </c>
      <c r="BJ80" s="12">
        <v>0</v>
      </c>
      <c r="BK80" s="258">
        <v>0</v>
      </c>
      <c r="BL80" s="322">
        <v>0</v>
      </c>
      <c r="BM80" s="322">
        <v>0</v>
      </c>
      <c r="BN80" s="12">
        <v>0</v>
      </c>
      <c r="BO80" s="323">
        <v>0</v>
      </c>
      <c r="BP80" s="322">
        <v>0</v>
      </c>
      <c r="BQ80" s="322">
        <v>0</v>
      </c>
      <c r="BR80" s="12">
        <v>0</v>
      </c>
      <c r="BS80" s="323">
        <v>0</v>
      </c>
      <c r="BT80" s="322">
        <v>0</v>
      </c>
      <c r="BU80" s="322">
        <v>0</v>
      </c>
      <c r="BV80" s="12">
        <v>0</v>
      </c>
      <c r="BW80" s="323">
        <v>0</v>
      </c>
      <c r="BX80" s="322">
        <v>0</v>
      </c>
      <c r="BY80" s="322">
        <v>0</v>
      </c>
      <c r="BZ80" s="12">
        <v>0</v>
      </c>
      <c r="CA80" s="323">
        <v>0</v>
      </c>
      <c r="CB80" s="322">
        <v>0</v>
      </c>
      <c r="CC80" s="322">
        <v>0</v>
      </c>
      <c r="CD80" s="12">
        <v>0</v>
      </c>
      <c r="CE80" s="323">
        <v>0</v>
      </c>
      <c r="CF80" s="322">
        <v>0</v>
      </c>
      <c r="CG80" s="322">
        <v>0</v>
      </c>
      <c r="CH80" s="12">
        <v>0</v>
      </c>
    </row>
    <row r="81" spans="2:86" x14ac:dyDescent="0.35">
      <c r="B81" s="8" t="s">
        <v>65</v>
      </c>
      <c r="C81" s="322">
        <v>0</v>
      </c>
      <c r="D81" s="322">
        <v>0</v>
      </c>
      <c r="E81" s="322">
        <v>0</v>
      </c>
      <c r="F81" s="12">
        <v>0</v>
      </c>
      <c r="G81" s="323">
        <v>0</v>
      </c>
      <c r="H81" s="322">
        <v>0</v>
      </c>
      <c r="I81" s="322">
        <v>0</v>
      </c>
      <c r="J81" s="12">
        <v>0</v>
      </c>
      <c r="K81" s="323">
        <v>0</v>
      </c>
      <c r="L81" s="322">
        <v>0</v>
      </c>
      <c r="M81" s="322">
        <v>0</v>
      </c>
      <c r="N81" s="12">
        <v>0</v>
      </c>
      <c r="O81" s="323">
        <v>0</v>
      </c>
      <c r="P81" s="322">
        <v>0</v>
      </c>
      <c r="Q81" s="322">
        <v>0</v>
      </c>
      <c r="R81" s="12">
        <v>0</v>
      </c>
      <c r="S81" s="323">
        <v>0</v>
      </c>
      <c r="T81" s="322">
        <v>0</v>
      </c>
      <c r="U81" s="322">
        <v>0</v>
      </c>
      <c r="V81" s="12">
        <v>0</v>
      </c>
      <c r="W81" s="258">
        <v>0</v>
      </c>
      <c r="X81" s="322">
        <v>0</v>
      </c>
      <c r="Y81" s="322">
        <v>0</v>
      </c>
      <c r="Z81" s="12">
        <v>0</v>
      </c>
      <c r="AA81" s="323">
        <v>0</v>
      </c>
      <c r="AB81" s="322">
        <v>0</v>
      </c>
      <c r="AC81" s="322">
        <v>0</v>
      </c>
      <c r="AD81" s="12">
        <v>0</v>
      </c>
      <c r="AE81" s="323">
        <v>0</v>
      </c>
      <c r="AF81" s="322">
        <v>0</v>
      </c>
      <c r="AG81" s="322">
        <v>0</v>
      </c>
      <c r="AH81" s="12">
        <v>0</v>
      </c>
      <c r="AI81" s="258">
        <v>0</v>
      </c>
      <c r="AJ81" s="322">
        <v>0</v>
      </c>
      <c r="AK81" s="322">
        <v>0</v>
      </c>
      <c r="AL81" s="12">
        <v>0</v>
      </c>
      <c r="AM81" s="323">
        <v>0</v>
      </c>
      <c r="AN81" s="322">
        <v>0</v>
      </c>
      <c r="AO81" s="322">
        <v>0</v>
      </c>
      <c r="AP81" s="12">
        <v>0</v>
      </c>
      <c r="AQ81" s="323">
        <v>0</v>
      </c>
      <c r="AR81" s="322">
        <v>0</v>
      </c>
      <c r="AS81" s="322">
        <v>0</v>
      </c>
      <c r="AT81" s="12">
        <v>0</v>
      </c>
      <c r="AU81" s="323">
        <v>0</v>
      </c>
      <c r="AV81" s="322">
        <v>0</v>
      </c>
      <c r="AW81" s="322">
        <v>0</v>
      </c>
      <c r="AX81" s="12">
        <v>0</v>
      </c>
      <c r="AY81" s="323">
        <v>0</v>
      </c>
      <c r="AZ81" s="322">
        <v>0</v>
      </c>
      <c r="BA81" s="322">
        <v>0</v>
      </c>
      <c r="BB81" s="12">
        <v>0</v>
      </c>
      <c r="BC81" s="323">
        <v>0</v>
      </c>
      <c r="BD81" s="322">
        <v>0</v>
      </c>
      <c r="BE81" s="322">
        <v>0</v>
      </c>
      <c r="BF81" s="6">
        <v>0</v>
      </c>
      <c r="BG81" s="323">
        <v>0</v>
      </c>
      <c r="BH81" s="322">
        <v>0</v>
      </c>
      <c r="BI81" s="322">
        <v>0</v>
      </c>
      <c r="BJ81" s="12">
        <v>0</v>
      </c>
      <c r="BK81" s="258">
        <v>0</v>
      </c>
      <c r="BL81" s="322">
        <v>0</v>
      </c>
      <c r="BM81" s="322">
        <v>0</v>
      </c>
      <c r="BN81" s="12">
        <v>0</v>
      </c>
      <c r="BO81" s="323">
        <v>0</v>
      </c>
      <c r="BP81" s="322">
        <v>0</v>
      </c>
      <c r="BQ81" s="322">
        <v>0</v>
      </c>
      <c r="BR81" s="12">
        <v>0</v>
      </c>
      <c r="BS81" s="323">
        <v>0</v>
      </c>
      <c r="BT81" s="322">
        <v>0</v>
      </c>
      <c r="BU81" s="322">
        <v>0</v>
      </c>
      <c r="BV81" s="12">
        <v>0</v>
      </c>
      <c r="BW81" s="323">
        <v>0</v>
      </c>
      <c r="BX81" s="322">
        <v>0</v>
      </c>
      <c r="BY81" s="322">
        <v>0</v>
      </c>
      <c r="BZ81" s="12">
        <v>0</v>
      </c>
      <c r="CA81" s="323">
        <v>0</v>
      </c>
      <c r="CB81" s="322">
        <v>0</v>
      </c>
      <c r="CC81" s="322">
        <v>0</v>
      </c>
      <c r="CD81" s="12">
        <v>0</v>
      </c>
      <c r="CE81" s="323">
        <v>0</v>
      </c>
      <c r="CF81" s="322">
        <v>0</v>
      </c>
      <c r="CG81" s="322">
        <v>0</v>
      </c>
      <c r="CH81" s="12">
        <v>0</v>
      </c>
    </row>
    <row r="82" spans="2:86" ht="15" thickBot="1" x14ac:dyDescent="0.4">
      <c r="B82" s="188" t="s">
        <v>66</v>
      </c>
      <c r="C82" s="334">
        <v>67.5</v>
      </c>
      <c r="D82" s="335">
        <v>67.5</v>
      </c>
      <c r="E82" s="335">
        <v>40.492000000000004</v>
      </c>
      <c r="F82" s="351">
        <f t="shared" ref="F82:F84" si="74">E82/D82</f>
        <v>0.59988148148148157</v>
      </c>
      <c r="G82" s="353">
        <v>0</v>
      </c>
      <c r="H82" s="354">
        <v>0</v>
      </c>
      <c r="I82" s="354">
        <v>0</v>
      </c>
      <c r="J82" s="355">
        <v>0</v>
      </c>
      <c r="K82" s="354">
        <v>0</v>
      </c>
      <c r="L82" s="354">
        <v>0</v>
      </c>
      <c r="M82" s="354">
        <v>0</v>
      </c>
      <c r="N82" s="355">
        <v>0</v>
      </c>
      <c r="O82" s="356">
        <v>0</v>
      </c>
      <c r="P82" s="354">
        <v>0</v>
      </c>
      <c r="Q82" s="354">
        <v>0</v>
      </c>
      <c r="R82" s="355">
        <v>0</v>
      </c>
      <c r="S82" s="334">
        <v>0</v>
      </c>
      <c r="T82" s="335">
        <v>0</v>
      </c>
      <c r="U82" s="335">
        <v>0</v>
      </c>
      <c r="V82" s="336">
        <v>0</v>
      </c>
      <c r="W82" s="353">
        <v>0</v>
      </c>
      <c r="X82" s="354">
        <v>0</v>
      </c>
      <c r="Y82" s="354">
        <v>0</v>
      </c>
      <c r="Z82" s="355">
        <v>0</v>
      </c>
      <c r="AA82" s="356">
        <v>0</v>
      </c>
      <c r="AB82" s="354">
        <v>0</v>
      </c>
      <c r="AC82" s="354">
        <v>0</v>
      </c>
      <c r="AD82" s="355">
        <v>0</v>
      </c>
      <c r="AE82" s="356">
        <v>0</v>
      </c>
      <c r="AF82" s="354">
        <v>0</v>
      </c>
      <c r="AG82" s="354">
        <v>0</v>
      </c>
      <c r="AH82" s="355">
        <v>0</v>
      </c>
      <c r="AI82" s="182">
        <f>SUM(AI80:AI81)</f>
        <v>20.5</v>
      </c>
      <c r="AJ82" s="354">
        <f>SUM(AJ80:AJ81)</f>
        <v>20.5</v>
      </c>
      <c r="AK82" s="354">
        <f>SUM(AK80:AK81)</f>
        <v>20.492000000000001</v>
      </c>
      <c r="AL82" s="183">
        <f>AK82/AJ82</f>
        <v>0.99960975609756098</v>
      </c>
      <c r="AM82" s="181">
        <f>SUM(AM80:AM81)</f>
        <v>25</v>
      </c>
      <c r="AN82" s="354">
        <f>SUM(AN80:AN81)</f>
        <v>25</v>
      </c>
      <c r="AO82" s="354">
        <f>SUM(AO80:AO81)</f>
        <v>20</v>
      </c>
      <c r="AP82" s="340">
        <f>AO82/AN82</f>
        <v>0.8</v>
      </c>
      <c r="AQ82" s="181">
        <f>SUM(AQ80:AQ81)</f>
        <v>22</v>
      </c>
      <c r="AR82" s="354">
        <f>SUM(AR80:AR81)</f>
        <v>22</v>
      </c>
      <c r="AS82" s="354">
        <f>SUM(AS80:AS81)</f>
        <v>0</v>
      </c>
      <c r="AT82" s="340">
        <f>AS82/AR82</f>
        <v>0</v>
      </c>
      <c r="AU82" s="181">
        <f>SUM(AU80:AU81)</f>
        <v>0</v>
      </c>
      <c r="AV82" s="354">
        <f>SUM(AV80:AV81)</f>
        <v>0</v>
      </c>
      <c r="AW82" s="354">
        <f>SUM(AW80:AW81)</f>
        <v>0</v>
      </c>
      <c r="AX82" s="355">
        <v>0</v>
      </c>
      <c r="AY82" s="181">
        <f>SUM(AY80:AY81)</f>
        <v>0</v>
      </c>
      <c r="AZ82" s="354">
        <f>SUM(AZ80:AZ81)</f>
        <v>0</v>
      </c>
      <c r="BA82" s="354">
        <f>SUM(BA80:BA81)</f>
        <v>0</v>
      </c>
      <c r="BB82" s="355">
        <v>0</v>
      </c>
      <c r="BC82" s="181">
        <f>SUM(BC80:BC81)</f>
        <v>0</v>
      </c>
      <c r="BD82" s="354">
        <f>SUM(BD80:BD81)</f>
        <v>0</v>
      </c>
      <c r="BE82" s="354">
        <f>SUM(BE80:BE81)</f>
        <v>0</v>
      </c>
      <c r="BF82" s="182">
        <v>0</v>
      </c>
      <c r="BG82" s="181">
        <f>SUM(BG80:BG81)</f>
        <v>0</v>
      </c>
      <c r="BH82" s="357">
        <f>SUM(BH80:BH81)</f>
        <v>0</v>
      </c>
      <c r="BI82" s="354">
        <f>SUM(BI80:BI81)</f>
        <v>0</v>
      </c>
      <c r="BJ82" s="358">
        <v>0</v>
      </c>
      <c r="BK82" s="182">
        <f>SUM(BK80:BK81)</f>
        <v>0</v>
      </c>
      <c r="BL82" s="357">
        <f>SUM(BL80:BL81)</f>
        <v>0</v>
      </c>
      <c r="BM82" s="354">
        <f>SUM(BM80:BM81)</f>
        <v>0</v>
      </c>
      <c r="BN82" s="358">
        <v>0</v>
      </c>
      <c r="BO82" s="181">
        <f>SUM(BO80:BO81)</f>
        <v>0</v>
      </c>
      <c r="BP82" s="354">
        <f>SUM(BP80:BP81)</f>
        <v>0</v>
      </c>
      <c r="BQ82" s="354">
        <f>SUM(BQ80:BQ81)</f>
        <v>0</v>
      </c>
      <c r="BR82" s="355">
        <v>0</v>
      </c>
      <c r="BS82" s="181">
        <f>SUM(BS80:BS81)</f>
        <v>0</v>
      </c>
      <c r="BT82" s="354">
        <f>SUM(BT80:BT81)</f>
        <v>0</v>
      </c>
      <c r="BU82" s="354">
        <f>SUM(BU80:BU81)</f>
        <v>0</v>
      </c>
      <c r="BV82" s="355">
        <v>0</v>
      </c>
      <c r="BW82" s="181">
        <f>SUM(BW80:BW81)</f>
        <v>0</v>
      </c>
      <c r="BX82" s="354">
        <f>SUM(BX80:BX81)</f>
        <v>0</v>
      </c>
      <c r="BY82" s="354">
        <f>SUM(BY80:BY81)</f>
        <v>0</v>
      </c>
      <c r="BZ82" s="355">
        <v>0</v>
      </c>
      <c r="CA82" s="181">
        <f>SUM(CA80:CA81)</f>
        <v>0</v>
      </c>
      <c r="CB82" s="354">
        <f>SUM(CB80:CB81)</f>
        <v>0</v>
      </c>
      <c r="CC82" s="354">
        <f>SUM(CC80:CC81)</f>
        <v>0</v>
      </c>
      <c r="CD82" s="355">
        <v>0</v>
      </c>
      <c r="CE82" s="181">
        <f>SUM(CE80:CE81)</f>
        <v>0</v>
      </c>
      <c r="CF82" s="354">
        <f>SUM(CF80:CF81)</f>
        <v>0</v>
      </c>
      <c r="CG82" s="354">
        <f>SUM(CG80:CG81)</f>
        <v>0</v>
      </c>
      <c r="CH82" s="355">
        <v>0</v>
      </c>
    </row>
    <row r="83" spans="2:86" x14ac:dyDescent="0.35">
      <c r="B83" s="185" t="s">
        <v>229</v>
      </c>
      <c r="C83" s="666">
        <v>12.128192755886756</v>
      </c>
      <c r="D83" s="667">
        <v>12.385227277592563</v>
      </c>
      <c r="E83" s="667">
        <v>12.128192755886756</v>
      </c>
      <c r="F83" s="171">
        <f t="shared" si="74"/>
        <v>0.97924668510760116</v>
      </c>
      <c r="G83" s="160">
        <f>G86</f>
        <v>0</v>
      </c>
      <c r="H83" s="162">
        <f>H86</f>
        <v>0</v>
      </c>
      <c r="I83" s="162">
        <f>I86</f>
        <v>0</v>
      </c>
      <c r="J83" s="507">
        <v>0</v>
      </c>
      <c r="K83" s="160">
        <f>K86</f>
        <v>0</v>
      </c>
      <c r="L83" s="162">
        <f>L86</f>
        <v>0</v>
      </c>
      <c r="M83" s="162">
        <f>M86</f>
        <v>0</v>
      </c>
      <c r="N83" s="507">
        <v>0</v>
      </c>
      <c r="O83" s="160">
        <f>O86</f>
        <v>0</v>
      </c>
      <c r="P83" s="162">
        <f>P86</f>
        <v>0</v>
      </c>
      <c r="Q83" s="162">
        <f>Q86</f>
        <v>0</v>
      </c>
      <c r="R83" s="507">
        <v>0</v>
      </c>
      <c r="S83" s="160">
        <f>S86</f>
        <v>0</v>
      </c>
      <c r="T83" s="162">
        <f>T86</f>
        <v>0</v>
      </c>
      <c r="U83" s="162">
        <f>U86</f>
        <v>0</v>
      </c>
      <c r="V83" s="507">
        <v>0</v>
      </c>
      <c r="W83" s="161">
        <f>W86</f>
        <v>0</v>
      </c>
      <c r="X83" s="162">
        <f>X86</f>
        <v>0</v>
      </c>
      <c r="Y83" s="162">
        <f>Y86</f>
        <v>0</v>
      </c>
      <c r="Z83" s="507">
        <v>0</v>
      </c>
      <c r="AA83" s="160">
        <f>AA86</f>
        <v>0</v>
      </c>
      <c r="AB83" s="162">
        <f>AB86</f>
        <v>0</v>
      </c>
      <c r="AC83" s="162">
        <f>AC86</f>
        <v>0</v>
      </c>
      <c r="AD83" s="507">
        <v>0</v>
      </c>
      <c r="AE83" s="160">
        <f>AE86</f>
        <v>0</v>
      </c>
      <c r="AF83" s="162">
        <f>AF86</f>
        <v>0</v>
      </c>
      <c r="AG83" s="162">
        <f>AG86</f>
        <v>0</v>
      </c>
      <c r="AH83" s="507">
        <v>0</v>
      </c>
      <c r="AI83" s="160">
        <f>AI86</f>
        <v>0</v>
      </c>
      <c r="AJ83" s="162">
        <f>AJ86</f>
        <v>0</v>
      </c>
      <c r="AK83" s="162">
        <f>AK86</f>
        <v>0</v>
      </c>
      <c r="AL83" s="507">
        <v>0</v>
      </c>
      <c r="AM83" s="160">
        <f>AM86</f>
        <v>0</v>
      </c>
      <c r="AN83" s="162">
        <f>AN86</f>
        <v>0</v>
      </c>
      <c r="AO83" s="162">
        <f>AO86</f>
        <v>0</v>
      </c>
      <c r="AP83" s="507">
        <v>0</v>
      </c>
      <c r="AQ83" s="160">
        <f>AQ86</f>
        <v>0</v>
      </c>
      <c r="AR83" s="162">
        <f>AR86</f>
        <v>0</v>
      </c>
      <c r="AS83" s="162">
        <f>AS86</f>
        <v>0</v>
      </c>
      <c r="AT83" s="507">
        <v>0</v>
      </c>
      <c r="AU83" s="160">
        <f>AU86</f>
        <v>0</v>
      </c>
      <c r="AV83" s="162">
        <f>AV86</f>
        <v>0</v>
      </c>
      <c r="AW83" s="162">
        <f>AW86</f>
        <v>0</v>
      </c>
      <c r="AX83" s="507">
        <v>0</v>
      </c>
      <c r="AY83" s="160">
        <f>AY86</f>
        <v>0</v>
      </c>
      <c r="AZ83" s="162">
        <f>AZ86</f>
        <v>0</v>
      </c>
      <c r="BA83" s="162">
        <f>BA86</f>
        <v>0</v>
      </c>
      <c r="BB83" s="507">
        <v>0</v>
      </c>
      <c r="BC83" s="160">
        <f>BC86</f>
        <v>0</v>
      </c>
      <c r="BD83" s="162">
        <f>BD86</f>
        <v>0</v>
      </c>
      <c r="BE83" s="162">
        <f>BE86</f>
        <v>0</v>
      </c>
      <c r="BF83" s="507">
        <v>0</v>
      </c>
      <c r="BG83" s="160">
        <f>BG86</f>
        <v>0</v>
      </c>
      <c r="BH83" s="162">
        <f>BH86</f>
        <v>0</v>
      </c>
      <c r="BI83" s="162">
        <f>BI86</f>
        <v>0</v>
      </c>
      <c r="BJ83" s="507">
        <v>0</v>
      </c>
      <c r="BK83" s="161">
        <f>BK86</f>
        <v>0</v>
      </c>
      <c r="BL83" s="162">
        <f>BL86</f>
        <v>0</v>
      </c>
      <c r="BM83" s="162">
        <f>BM86</f>
        <v>0</v>
      </c>
      <c r="BN83" s="507">
        <v>0</v>
      </c>
      <c r="BO83" s="160">
        <f>BO86</f>
        <v>0</v>
      </c>
      <c r="BP83" s="162">
        <f>BP86</f>
        <v>0</v>
      </c>
      <c r="BQ83" s="162">
        <f>BQ86</f>
        <v>0</v>
      </c>
      <c r="BR83" s="507">
        <v>0</v>
      </c>
      <c r="BS83" s="160">
        <f>BS86</f>
        <v>0</v>
      </c>
      <c r="BT83" s="162">
        <f>BT86</f>
        <v>0</v>
      </c>
      <c r="BU83" s="162">
        <f>BU86</f>
        <v>0</v>
      </c>
      <c r="BV83" s="507">
        <v>0</v>
      </c>
      <c r="BW83" s="160">
        <f>BW86</f>
        <v>0</v>
      </c>
      <c r="BX83" s="162">
        <f>BX86</f>
        <v>0</v>
      </c>
      <c r="BY83" s="162">
        <f>BY86</f>
        <v>0</v>
      </c>
      <c r="BZ83" s="507">
        <v>0</v>
      </c>
      <c r="CA83" s="666">
        <f>CA86</f>
        <v>12.128192755886756</v>
      </c>
      <c r="CB83" s="667">
        <f>CB86</f>
        <v>12.385227277592563</v>
      </c>
      <c r="CC83" s="667">
        <f>CC86</f>
        <v>12.128192755886756</v>
      </c>
      <c r="CD83" s="171">
        <f t="shared" ref="CD83:CD84" si="75">CC83/CB83</f>
        <v>0.97924668510760116</v>
      </c>
      <c r="CE83" s="160">
        <f>CE86</f>
        <v>0</v>
      </c>
      <c r="CF83" s="162">
        <f>CF86</f>
        <v>0</v>
      </c>
      <c r="CG83" s="162">
        <f>CG86</f>
        <v>0</v>
      </c>
      <c r="CH83" s="507">
        <v>0</v>
      </c>
    </row>
    <row r="84" spans="2:86" x14ac:dyDescent="0.35">
      <c r="B84" s="8" t="s">
        <v>60</v>
      </c>
      <c r="C84" s="323">
        <v>12.128192755886756</v>
      </c>
      <c r="D84" s="322">
        <v>12.385227277592563</v>
      </c>
      <c r="E84" s="322">
        <v>12.128192755886756</v>
      </c>
      <c r="F84" s="85">
        <f t="shared" si="74"/>
        <v>0.97924668510760116</v>
      </c>
      <c r="G84" s="9">
        <v>0</v>
      </c>
      <c r="H84" s="7">
        <v>0</v>
      </c>
      <c r="I84" s="7">
        <v>0</v>
      </c>
      <c r="J84" s="505">
        <v>0</v>
      </c>
      <c r="K84" s="9">
        <v>0</v>
      </c>
      <c r="L84" s="7">
        <v>0</v>
      </c>
      <c r="M84" s="7">
        <v>0</v>
      </c>
      <c r="N84" s="505">
        <v>0</v>
      </c>
      <c r="O84" s="9">
        <v>0</v>
      </c>
      <c r="P84" s="7">
        <v>0</v>
      </c>
      <c r="Q84" s="7">
        <v>0</v>
      </c>
      <c r="R84" s="505">
        <v>0</v>
      </c>
      <c r="S84" s="9">
        <v>0</v>
      </c>
      <c r="T84" s="7">
        <v>0</v>
      </c>
      <c r="U84" s="7">
        <v>0</v>
      </c>
      <c r="V84" s="505">
        <v>0</v>
      </c>
      <c r="W84" s="6">
        <v>0</v>
      </c>
      <c r="X84" s="7">
        <v>0</v>
      </c>
      <c r="Y84" s="7">
        <v>0</v>
      </c>
      <c r="Z84" s="505">
        <v>0</v>
      </c>
      <c r="AA84" s="9">
        <v>0</v>
      </c>
      <c r="AB84" s="7">
        <v>0</v>
      </c>
      <c r="AC84" s="7">
        <v>0</v>
      </c>
      <c r="AD84" s="505">
        <v>0</v>
      </c>
      <c r="AE84" s="9">
        <v>0</v>
      </c>
      <c r="AF84" s="7">
        <v>0</v>
      </c>
      <c r="AG84" s="7">
        <v>0</v>
      </c>
      <c r="AH84" s="505">
        <v>0</v>
      </c>
      <c r="AI84" s="9">
        <v>0</v>
      </c>
      <c r="AJ84" s="7">
        <v>0</v>
      </c>
      <c r="AK84" s="7">
        <v>0</v>
      </c>
      <c r="AL84" s="505">
        <v>0</v>
      </c>
      <c r="AM84" s="9">
        <v>0</v>
      </c>
      <c r="AN84" s="7">
        <v>0</v>
      </c>
      <c r="AO84" s="7">
        <v>0</v>
      </c>
      <c r="AP84" s="505">
        <v>0</v>
      </c>
      <c r="AQ84" s="9">
        <v>0</v>
      </c>
      <c r="AR84" s="7">
        <v>0</v>
      </c>
      <c r="AS84" s="7">
        <v>0</v>
      </c>
      <c r="AT84" s="505">
        <v>0</v>
      </c>
      <c r="AU84" s="9">
        <v>0</v>
      </c>
      <c r="AV84" s="7">
        <v>0</v>
      </c>
      <c r="AW84" s="7">
        <v>0</v>
      </c>
      <c r="AX84" s="505">
        <v>0</v>
      </c>
      <c r="AY84" s="9">
        <v>0</v>
      </c>
      <c r="AZ84" s="7">
        <v>0</v>
      </c>
      <c r="BA84" s="7">
        <v>0</v>
      </c>
      <c r="BB84" s="505">
        <v>0</v>
      </c>
      <c r="BC84" s="9">
        <v>0</v>
      </c>
      <c r="BD84" s="7">
        <v>0</v>
      </c>
      <c r="BE84" s="7">
        <v>0</v>
      </c>
      <c r="BF84" s="505">
        <v>0</v>
      </c>
      <c r="BG84" s="9">
        <v>0</v>
      </c>
      <c r="BH84" s="7">
        <v>0</v>
      </c>
      <c r="BI84" s="7">
        <v>0</v>
      </c>
      <c r="BJ84" s="505">
        <v>0</v>
      </c>
      <c r="BK84" s="6">
        <v>0</v>
      </c>
      <c r="BL84" s="7">
        <v>0</v>
      </c>
      <c r="BM84" s="7">
        <v>0</v>
      </c>
      <c r="BN84" s="505">
        <v>0</v>
      </c>
      <c r="BO84" s="9">
        <v>0</v>
      </c>
      <c r="BP84" s="7">
        <v>0</v>
      </c>
      <c r="BQ84" s="7">
        <v>0</v>
      </c>
      <c r="BR84" s="505">
        <v>0</v>
      </c>
      <c r="BS84" s="9">
        <v>0</v>
      </c>
      <c r="BT84" s="7">
        <v>0</v>
      </c>
      <c r="BU84" s="7">
        <v>0</v>
      </c>
      <c r="BV84" s="505">
        <v>0</v>
      </c>
      <c r="BW84" s="9">
        <v>0</v>
      </c>
      <c r="BX84" s="7">
        <v>0</v>
      </c>
      <c r="BY84" s="7">
        <v>0</v>
      </c>
      <c r="BZ84" s="505">
        <v>0</v>
      </c>
      <c r="CA84" s="323">
        <v>12.128192755886756</v>
      </c>
      <c r="CB84" s="322">
        <v>12.385227277592563</v>
      </c>
      <c r="CC84" s="322">
        <v>12.128192755886756</v>
      </c>
      <c r="CD84" s="85">
        <f t="shared" si="75"/>
        <v>0.97924668510760116</v>
      </c>
      <c r="CE84" s="9">
        <v>0</v>
      </c>
      <c r="CF84" s="7">
        <v>0</v>
      </c>
      <c r="CG84" s="7">
        <v>0</v>
      </c>
      <c r="CH84" s="505">
        <v>0</v>
      </c>
    </row>
    <row r="85" spans="2:86" x14ac:dyDescent="0.35">
      <c r="B85" s="8" t="s">
        <v>62</v>
      </c>
      <c r="C85" s="323">
        <v>0</v>
      </c>
      <c r="D85" s="322">
        <v>0</v>
      </c>
      <c r="E85" s="322">
        <v>0</v>
      </c>
      <c r="F85" s="12">
        <v>0</v>
      </c>
      <c r="G85" s="9">
        <v>0</v>
      </c>
      <c r="H85" s="7">
        <v>0</v>
      </c>
      <c r="I85" s="7">
        <v>0</v>
      </c>
      <c r="J85" s="505">
        <v>0</v>
      </c>
      <c r="K85" s="9">
        <v>0</v>
      </c>
      <c r="L85" s="7">
        <v>0</v>
      </c>
      <c r="M85" s="7">
        <v>0</v>
      </c>
      <c r="N85" s="505">
        <v>0</v>
      </c>
      <c r="O85" s="9">
        <v>0</v>
      </c>
      <c r="P85" s="7">
        <v>0</v>
      </c>
      <c r="Q85" s="7">
        <v>0</v>
      </c>
      <c r="R85" s="505">
        <v>0</v>
      </c>
      <c r="S85" s="9">
        <v>0</v>
      </c>
      <c r="T85" s="7">
        <v>0</v>
      </c>
      <c r="U85" s="7">
        <v>0</v>
      </c>
      <c r="V85" s="505">
        <v>0</v>
      </c>
      <c r="W85" s="6">
        <v>0</v>
      </c>
      <c r="X85" s="7">
        <v>0</v>
      </c>
      <c r="Y85" s="7">
        <v>0</v>
      </c>
      <c r="Z85" s="505">
        <v>0</v>
      </c>
      <c r="AA85" s="9">
        <v>0</v>
      </c>
      <c r="AB85" s="7">
        <v>0</v>
      </c>
      <c r="AC85" s="7">
        <v>0</v>
      </c>
      <c r="AD85" s="505">
        <v>0</v>
      </c>
      <c r="AE85" s="9">
        <v>0</v>
      </c>
      <c r="AF85" s="7">
        <v>0</v>
      </c>
      <c r="AG85" s="7">
        <v>0</v>
      </c>
      <c r="AH85" s="505">
        <v>0</v>
      </c>
      <c r="AI85" s="9">
        <v>0</v>
      </c>
      <c r="AJ85" s="7">
        <v>0</v>
      </c>
      <c r="AK85" s="7">
        <v>0</v>
      </c>
      <c r="AL85" s="505">
        <v>0</v>
      </c>
      <c r="AM85" s="9">
        <v>0</v>
      </c>
      <c r="AN85" s="7">
        <v>0</v>
      </c>
      <c r="AO85" s="7">
        <v>0</v>
      </c>
      <c r="AP85" s="505">
        <v>0</v>
      </c>
      <c r="AQ85" s="9">
        <v>0</v>
      </c>
      <c r="AR85" s="7">
        <v>0</v>
      </c>
      <c r="AS85" s="7">
        <v>0</v>
      </c>
      <c r="AT85" s="505">
        <v>0</v>
      </c>
      <c r="AU85" s="9">
        <v>0</v>
      </c>
      <c r="AV85" s="7">
        <v>0</v>
      </c>
      <c r="AW85" s="7">
        <v>0</v>
      </c>
      <c r="AX85" s="505">
        <v>0</v>
      </c>
      <c r="AY85" s="9">
        <v>0</v>
      </c>
      <c r="AZ85" s="7">
        <v>0</v>
      </c>
      <c r="BA85" s="7">
        <v>0</v>
      </c>
      <c r="BB85" s="505">
        <v>0</v>
      </c>
      <c r="BC85" s="9">
        <v>0</v>
      </c>
      <c r="BD85" s="7">
        <v>0</v>
      </c>
      <c r="BE85" s="7">
        <v>0</v>
      </c>
      <c r="BF85" s="505">
        <v>0</v>
      </c>
      <c r="BG85" s="9">
        <v>0</v>
      </c>
      <c r="BH85" s="7">
        <v>0</v>
      </c>
      <c r="BI85" s="7">
        <v>0</v>
      </c>
      <c r="BJ85" s="505">
        <v>0</v>
      </c>
      <c r="BK85" s="6">
        <v>0</v>
      </c>
      <c r="BL85" s="7">
        <v>0</v>
      </c>
      <c r="BM85" s="7">
        <v>0</v>
      </c>
      <c r="BN85" s="505">
        <v>0</v>
      </c>
      <c r="BO85" s="9">
        <v>0</v>
      </c>
      <c r="BP85" s="7">
        <v>0</v>
      </c>
      <c r="BQ85" s="7">
        <v>0</v>
      </c>
      <c r="BR85" s="505">
        <v>0</v>
      </c>
      <c r="BS85" s="9">
        <v>0</v>
      </c>
      <c r="BT85" s="7">
        <v>0</v>
      </c>
      <c r="BU85" s="7">
        <v>0</v>
      </c>
      <c r="BV85" s="505">
        <v>0</v>
      </c>
      <c r="BW85" s="9">
        <v>0</v>
      </c>
      <c r="BX85" s="7">
        <v>0</v>
      </c>
      <c r="BY85" s="7">
        <v>0</v>
      </c>
      <c r="BZ85" s="505">
        <v>0</v>
      </c>
      <c r="CA85" s="323">
        <v>0</v>
      </c>
      <c r="CB85" s="322">
        <v>0</v>
      </c>
      <c r="CC85" s="322">
        <v>0</v>
      </c>
      <c r="CD85" s="12">
        <v>0</v>
      </c>
      <c r="CE85" s="9">
        <v>0</v>
      </c>
      <c r="CF85" s="7">
        <v>0</v>
      </c>
      <c r="CG85" s="7">
        <v>0</v>
      </c>
      <c r="CH85" s="505">
        <v>0</v>
      </c>
    </row>
    <row r="86" spans="2:86" ht="15" thickBot="1" x14ac:dyDescent="0.4">
      <c r="B86" s="188" t="s">
        <v>63</v>
      </c>
      <c r="C86" s="356">
        <v>12.128192755886756</v>
      </c>
      <c r="D86" s="354">
        <v>12.385227277592563</v>
      </c>
      <c r="E86" s="354">
        <v>12.128192755886756</v>
      </c>
      <c r="F86" s="183">
        <f t="shared" ref="F86" si="76">E86/D86</f>
        <v>0.97924668510760116</v>
      </c>
      <c r="G86" s="181">
        <f>SUM(G84:G85)</f>
        <v>0</v>
      </c>
      <c r="H86" s="357">
        <f>SUM(H84:H85)</f>
        <v>0</v>
      </c>
      <c r="I86" s="357">
        <f>SUM(I84:I85)</f>
        <v>0</v>
      </c>
      <c r="J86" s="358">
        <v>0</v>
      </c>
      <c r="K86" s="181">
        <f>SUM(K84:K85)</f>
        <v>0</v>
      </c>
      <c r="L86" s="357">
        <f>SUM(L84:L85)</f>
        <v>0</v>
      </c>
      <c r="M86" s="357">
        <f>SUM(M84:M85)</f>
        <v>0</v>
      </c>
      <c r="N86" s="358">
        <v>0</v>
      </c>
      <c r="O86" s="181">
        <f>SUM(O84:O85)</f>
        <v>0</v>
      </c>
      <c r="P86" s="357">
        <f>SUM(P84:P85)</f>
        <v>0</v>
      </c>
      <c r="Q86" s="357">
        <f>SUM(Q84:Q85)</f>
        <v>0</v>
      </c>
      <c r="R86" s="358">
        <v>0</v>
      </c>
      <c r="S86" s="181">
        <f>SUM(S84:S85)</f>
        <v>0</v>
      </c>
      <c r="T86" s="357">
        <f>SUM(T84:T85)</f>
        <v>0</v>
      </c>
      <c r="U86" s="357">
        <f>SUM(U84:U85)</f>
        <v>0</v>
      </c>
      <c r="V86" s="358">
        <v>0</v>
      </c>
      <c r="W86" s="182">
        <f>SUM(W84:W85)</f>
        <v>0</v>
      </c>
      <c r="X86" s="357">
        <f>SUM(X84:X85)</f>
        <v>0</v>
      </c>
      <c r="Y86" s="357">
        <f>SUM(Y84:Y85)</f>
        <v>0</v>
      </c>
      <c r="Z86" s="358">
        <v>0</v>
      </c>
      <c r="AA86" s="181">
        <f>SUM(AA84:AA85)</f>
        <v>0</v>
      </c>
      <c r="AB86" s="357">
        <f>SUM(AB84:AB85)</f>
        <v>0</v>
      </c>
      <c r="AC86" s="357">
        <f>SUM(AC84:AC85)</f>
        <v>0</v>
      </c>
      <c r="AD86" s="358">
        <v>0</v>
      </c>
      <c r="AE86" s="181">
        <f>SUM(AE84:AE85)</f>
        <v>0</v>
      </c>
      <c r="AF86" s="357">
        <f>SUM(AF84:AF85)</f>
        <v>0</v>
      </c>
      <c r="AG86" s="357">
        <f>SUM(AG84:AG85)</f>
        <v>0</v>
      </c>
      <c r="AH86" s="358">
        <v>0</v>
      </c>
      <c r="AI86" s="181">
        <f>SUM(AI84:AI85)</f>
        <v>0</v>
      </c>
      <c r="AJ86" s="357">
        <f>SUM(AJ84:AJ85)</f>
        <v>0</v>
      </c>
      <c r="AK86" s="357">
        <f>SUM(AK84:AK85)</f>
        <v>0</v>
      </c>
      <c r="AL86" s="358">
        <v>0</v>
      </c>
      <c r="AM86" s="181">
        <f>SUM(AM84:AM85)</f>
        <v>0</v>
      </c>
      <c r="AN86" s="357">
        <f>SUM(AN84:AN85)</f>
        <v>0</v>
      </c>
      <c r="AO86" s="357">
        <f>SUM(AO84:AO85)</f>
        <v>0</v>
      </c>
      <c r="AP86" s="358">
        <v>0</v>
      </c>
      <c r="AQ86" s="181">
        <f>SUM(AQ84:AQ85)</f>
        <v>0</v>
      </c>
      <c r="AR86" s="357">
        <f>SUM(AR84:AR85)</f>
        <v>0</v>
      </c>
      <c r="AS86" s="357">
        <f>SUM(AS84:AS85)</f>
        <v>0</v>
      </c>
      <c r="AT86" s="358">
        <v>0</v>
      </c>
      <c r="AU86" s="181">
        <f>SUM(AU84:AU85)</f>
        <v>0</v>
      </c>
      <c r="AV86" s="357">
        <f>SUM(AV84:AV85)</f>
        <v>0</v>
      </c>
      <c r="AW86" s="357">
        <f>SUM(AW84:AW85)</f>
        <v>0</v>
      </c>
      <c r="AX86" s="358">
        <v>0</v>
      </c>
      <c r="AY86" s="181">
        <f>SUM(AY84:AY85)</f>
        <v>0</v>
      </c>
      <c r="AZ86" s="357">
        <f>SUM(AZ84:AZ85)</f>
        <v>0</v>
      </c>
      <c r="BA86" s="357">
        <f>SUM(BA84:BA85)</f>
        <v>0</v>
      </c>
      <c r="BB86" s="358">
        <v>0</v>
      </c>
      <c r="BC86" s="181">
        <f>SUM(BC84:BC85)</f>
        <v>0</v>
      </c>
      <c r="BD86" s="357">
        <f>SUM(BD84:BD85)</f>
        <v>0</v>
      </c>
      <c r="BE86" s="357">
        <f>SUM(BE84:BE85)</f>
        <v>0</v>
      </c>
      <c r="BF86" s="358">
        <v>0</v>
      </c>
      <c r="BG86" s="181">
        <f>SUM(BG84:BG85)</f>
        <v>0</v>
      </c>
      <c r="BH86" s="357">
        <f>SUM(BH84:BH85)</f>
        <v>0</v>
      </c>
      <c r="BI86" s="357">
        <f>SUM(BI84:BI85)</f>
        <v>0</v>
      </c>
      <c r="BJ86" s="358">
        <v>0</v>
      </c>
      <c r="BK86" s="182">
        <f>SUM(BK84:BK85)</f>
        <v>0</v>
      </c>
      <c r="BL86" s="357">
        <f>SUM(BL84:BL85)</f>
        <v>0</v>
      </c>
      <c r="BM86" s="357">
        <f>SUM(BM84:BM85)</f>
        <v>0</v>
      </c>
      <c r="BN86" s="358">
        <v>0</v>
      </c>
      <c r="BO86" s="181">
        <f>SUM(BO84:BO85)</f>
        <v>0</v>
      </c>
      <c r="BP86" s="357">
        <f>SUM(BP84:BP85)</f>
        <v>0</v>
      </c>
      <c r="BQ86" s="357">
        <f>SUM(BQ84:BQ85)</f>
        <v>0</v>
      </c>
      <c r="BR86" s="358">
        <v>0</v>
      </c>
      <c r="BS86" s="181">
        <f>SUM(BS84:BS85)</f>
        <v>0</v>
      </c>
      <c r="BT86" s="357">
        <f>SUM(BT84:BT85)</f>
        <v>0</v>
      </c>
      <c r="BU86" s="357">
        <f>SUM(BU84:BU85)</f>
        <v>0</v>
      </c>
      <c r="BV86" s="358">
        <v>0</v>
      </c>
      <c r="BW86" s="181">
        <f>SUM(BW84:BW85)</f>
        <v>0</v>
      </c>
      <c r="BX86" s="357">
        <f>SUM(BX84:BX85)</f>
        <v>0</v>
      </c>
      <c r="BY86" s="357">
        <f>SUM(BY84:BY85)</f>
        <v>0</v>
      </c>
      <c r="BZ86" s="358">
        <v>0</v>
      </c>
      <c r="CA86" s="356">
        <f>SUM(CA84:CA85)</f>
        <v>12.128192755886756</v>
      </c>
      <c r="CB86" s="354">
        <f>SUM(CB84:CB85)</f>
        <v>12.385227277592563</v>
      </c>
      <c r="CC86" s="354">
        <f>SUM(CC84:CC85)</f>
        <v>12.128192755886756</v>
      </c>
      <c r="CD86" s="183">
        <f t="shared" ref="CD86" si="77">CC86/CB86</f>
        <v>0.97924668510760116</v>
      </c>
      <c r="CE86" s="181">
        <f>SUM(CE84:CE85)</f>
        <v>0</v>
      </c>
      <c r="CF86" s="357">
        <f>SUM(CF84:CF85)</f>
        <v>0</v>
      </c>
      <c r="CG86" s="357">
        <f>SUM(CG84:CG85)</f>
        <v>0</v>
      </c>
      <c r="CH86" s="358">
        <v>0</v>
      </c>
    </row>
    <row r="87" spans="2:86" x14ac:dyDescent="0.35">
      <c r="B87" s="786"/>
      <c r="C87" s="787"/>
      <c r="D87" s="787"/>
      <c r="E87" s="787"/>
      <c r="F87" s="788"/>
      <c r="G87" s="787"/>
      <c r="H87" s="787"/>
      <c r="I87" s="787"/>
      <c r="J87" s="787"/>
      <c r="K87" s="787"/>
      <c r="L87" s="787"/>
      <c r="M87" s="787"/>
      <c r="N87" s="787"/>
      <c r="O87" s="787"/>
      <c r="P87" s="787"/>
      <c r="Q87" s="787"/>
      <c r="R87" s="787"/>
      <c r="S87" s="787"/>
      <c r="T87" s="787"/>
      <c r="U87" s="787"/>
      <c r="V87" s="787"/>
      <c r="W87" s="787"/>
      <c r="X87" s="787"/>
      <c r="Y87" s="787"/>
      <c r="Z87" s="787"/>
      <c r="AA87" s="787"/>
      <c r="AB87" s="787"/>
      <c r="AC87" s="787"/>
      <c r="AD87" s="787"/>
      <c r="AE87" s="787"/>
      <c r="AF87" s="787"/>
      <c r="AG87" s="787"/>
      <c r="AH87" s="787"/>
      <c r="AI87" s="787"/>
      <c r="AJ87" s="787"/>
      <c r="AK87" s="787"/>
      <c r="AL87" s="787"/>
      <c r="AM87" s="787"/>
      <c r="AN87" s="787"/>
      <c r="AO87" s="787"/>
      <c r="AP87" s="787"/>
      <c r="AQ87" s="787"/>
      <c r="AR87" s="787"/>
      <c r="AS87" s="787"/>
      <c r="AT87" s="787"/>
      <c r="AU87" s="787"/>
      <c r="AV87" s="787"/>
      <c r="AW87" s="787"/>
      <c r="AX87" s="787"/>
      <c r="AY87" s="787"/>
      <c r="AZ87" s="787"/>
      <c r="BA87" s="787"/>
      <c r="BB87" s="787"/>
      <c r="BC87" s="787"/>
      <c r="BD87" s="787"/>
      <c r="BE87" s="787"/>
      <c r="BF87" s="787"/>
      <c r="BG87" s="787"/>
      <c r="BH87" s="787"/>
      <c r="BI87" s="787"/>
      <c r="BJ87" s="787"/>
      <c r="BK87" s="787"/>
      <c r="BL87" s="787"/>
      <c r="BM87" s="787"/>
      <c r="BN87" s="787"/>
      <c r="BO87" s="787"/>
      <c r="BP87" s="787"/>
      <c r="BQ87" s="787"/>
      <c r="BR87" s="787"/>
      <c r="BS87" s="787"/>
      <c r="BT87" s="787"/>
      <c r="BU87" s="787"/>
      <c r="BV87" s="787"/>
      <c r="BW87" s="787"/>
      <c r="BX87" s="787"/>
      <c r="BY87" s="787"/>
      <c r="BZ87" s="787"/>
      <c r="CA87" s="787"/>
      <c r="CB87" s="787"/>
      <c r="CC87" s="787"/>
      <c r="CD87" s="788"/>
    </row>
    <row r="88" spans="2:86" ht="15" thickBot="1" x14ac:dyDescent="0.4">
      <c r="B88" s="5" t="s">
        <v>138</v>
      </c>
      <c r="C88" s="3"/>
      <c r="D88" s="3"/>
      <c r="E88" s="3"/>
      <c r="F88" s="3"/>
      <c r="G88" s="3"/>
      <c r="H88" s="3"/>
      <c r="I88" s="3"/>
      <c r="K88" s="3"/>
      <c r="L88" s="3"/>
      <c r="M88" s="3"/>
      <c r="T88" s="3"/>
      <c r="U88" s="3"/>
      <c r="AI88" s="3"/>
      <c r="AJ88" s="3"/>
      <c r="AK88" s="3"/>
      <c r="AY88" s="3"/>
      <c r="AZ88" s="3"/>
      <c r="BA88" s="773"/>
      <c r="BG88" s="3"/>
      <c r="BH88" s="3"/>
      <c r="BI88" s="3"/>
      <c r="BK88" s="3"/>
      <c r="BL88" s="3"/>
      <c r="BM88" s="772"/>
    </row>
    <row r="89" spans="2:86" ht="27" customHeight="1" thickBot="1" x14ac:dyDescent="0.4">
      <c r="B89" s="920" t="s">
        <v>391</v>
      </c>
      <c r="C89" s="918" t="s">
        <v>228</v>
      </c>
      <c r="D89" s="916"/>
      <c r="E89" s="916"/>
      <c r="F89" s="917"/>
      <c r="G89" s="923" t="s">
        <v>259</v>
      </c>
      <c r="H89" s="924"/>
      <c r="I89" s="924"/>
      <c r="J89" s="925"/>
      <c r="K89" s="915" t="s">
        <v>14</v>
      </c>
      <c r="L89" s="916"/>
      <c r="M89" s="916"/>
      <c r="N89" s="917"/>
      <c r="O89" s="915" t="s">
        <v>304</v>
      </c>
      <c r="P89" s="916"/>
      <c r="Q89" s="916"/>
      <c r="R89" s="917"/>
      <c r="S89" s="915" t="s">
        <v>41</v>
      </c>
      <c r="T89" s="916"/>
      <c r="U89" s="916"/>
      <c r="V89" s="917"/>
      <c r="W89" s="918" t="s">
        <v>242</v>
      </c>
      <c r="X89" s="916"/>
      <c r="Y89" s="916"/>
      <c r="Z89" s="917"/>
      <c r="AA89" s="915" t="s">
        <v>42</v>
      </c>
      <c r="AB89" s="916"/>
      <c r="AC89" s="916"/>
      <c r="AD89" s="917"/>
      <c r="AE89" s="915" t="s">
        <v>243</v>
      </c>
      <c r="AF89" s="916"/>
      <c r="AG89" s="916"/>
      <c r="AH89" s="917"/>
      <c r="AI89" s="915" t="s">
        <v>44</v>
      </c>
      <c r="AJ89" s="916"/>
      <c r="AK89" s="916"/>
      <c r="AL89" s="917"/>
      <c r="AM89" s="915" t="s">
        <v>76</v>
      </c>
      <c r="AN89" s="916"/>
      <c r="AO89" s="916"/>
      <c r="AP89" s="917"/>
      <c r="AQ89" s="915" t="s">
        <v>260</v>
      </c>
      <c r="AR89" s="918"/>
      <c r="AS89" s="918"/>
      <c r="AT89" s="919"/>
      <c r="AU89" s="915" t="s">
        <v>45</v>
      </c>
      <c r="AV89" s="918"/>
      <c r="AW89" s="918"/>
      <c r="AX89" s="919"/>
      <c r="AY89" s="915" t="s">
        <v>245</v>
      </c>
      <c r="AZ89" s="918"/>
      <c r="BA89" s="918"/>
      <c r="BB89" s="919"/>
      <c r="BC89" s="915" t="s">
        <v>246</v>
      </c>
      <c r="BD89" s="918"/>
      <c r="BE89" s="918"/>
      <c r="BF89" s="919"/>
      <c r="BG89" s="915" t="s">
        <v>247</v>
      </c>
      <c r="BH89" s="918"/>
      <c r="BI89" s="918"/>
      <c r="BJ89" s="919"/>
      <c r="BK89" s="918" t="s">
        <v>262</v>
      </c>
      <c r="BL89" s="918"/>
      <c r="BM89" s="918"/>
      <c r="BN89" s="919"/>
      <c r="BO89" s="915" t="s">
        <v>250</v>
      </c>
      <c r="BP89" s="916"/>
      <c r="BQ89" s="916"/>
      <c r="BR89" s="917"/>
      <c r="BS89" s="915" t="s">
        <v>263</v>
      </c>
      <c r="BT89" s="916"/>
      <c r="BU89" s="916"/>
      <c r="BV89" s="917"/>
      <c r="BW89" s="915" t="s">
        <v>264</v>
      </c>
      <c r="BX89" s="916"/>
      <c r="BY89" s="916"/>
      <c r="BZ89" s="917"/>
      <c r="CA89" s="915" t="s">
        <v>265</v>
      </c>
      <c r="CB89" s="916"/>
      <c r="CC89" s="916"/>
      <c r="CD89" s="917"/>
    </row>
    <row r="90" spans="2:86" ht="15" customHeight="1" x14ac:dyDescent="0.35">
      <c r="B90" s="921"/>
      <c r="C90" s="910" t="s">
        <v>107</v>
      </c>
      <c r="D90" s="904" t="s">
        <v>108</v>
      </c>
      <c r="E90" s="906" t="s">
        <v>50</v>
      </c>
      <c r="F90" s="908" t="s">
        <v>150</v>
      </c>
      <c r="G90" s="910" t="s">
        <v>107</v>
      </c>
      <c r="H90" s="904" t="s">
        <v>108</v>
      </c>
      <c r="I90" s="906" t="s">
        <v>50</v>
      </c>
      <c r="J90" s="908" t="s">
        <v>150</v>
      </c>
      <c r="K90" s="902" t="s">
        <v>107</v>
      </c>
      <c r="L90" s="904" t="s">
        <v>108</v>
      </c>
      <c r="M90" s="906" t="s">
        <v>50</v>
      </c>
      <c r="N90" s="908" t="s">
        <v>150</v>
      </c>
      <c r="O90" s="902" t="s">
        <v>107</v>
      </c>
      <c r="P90" s="904" t="s">
        <v>108</v>
      </c>
      <c r="Q90" s="906" t="s">
        <v>50</v>
      </c>
      <c r="R90" s="908" t="s">
        <v>150</v>
      </c>
      <c r="S90" s="902" t="s">
        <v>107</v>
      </c>
      <c r="T90" s="904" t="s">
        <v>108</v>
      </c>
      <c r="U90" s="906" t="s">
        <v>50</v>
      </c>
      <c r="V90" s="908" t="s">
        <v>150</v>
      </c>
      <c r="W90" s="910" t="s">
        <v>107</v>
      </c>
      <c r="X90" s="904" t="s">
        <v>108</v>
      </c>
      <c r="Y90" s="906" t="s">
        <v>50</v>
      </c>
      <c r="Z90" s="908" t="s">
        <v>150</v>
      </c>
      <c r="AA90" s="902" t="s">
        <v>107</v>
      </c>
      <c r="AB90" s="904" t="s">
        <v>108</v>
      </c>
      <c r="AC90" s="906" t="s">
        <v>50</v>
      </c>
      <c r="AD90" s="908" t="s">
        <v>150</v>
      </c>
      <c r="AE90" s="902" t="s">
        <v>107</v>
      </c>
      <c r="AF90" s="904" t="s">
        <v>108</v>
      </c>
      <c r="AG90" s="906" t="s">
        <v>50</v>
      </c>
      <c r="AH90" s="908" t="s">
        <v>150</v>
      </c>
      <c r="AI90" s="902" t="s">
        <v>107</v>
      </c>
      <c r="AJ90" s="904" t="s">
        <v>108</v>
      </c>
      <c r="AK90" s="906" t="s">
        <v>50</v>
      </c>
      <c r="AL90" s="908" t="s">
        <v>150</v>
      </c>
      <c r="AM90" s="902" t="s">
        <v>107</v>
      </c>
      <c r="AN90" s="904" t="s">
        <v>108</v>
      </c>
      <c r="AO90" s="906" t="s">
        <v>50</v>
      </c>
      <c r="AP90" s="908" t="s">
        <v>150</v>
      </c>
      <c r="AQ90" s="902" t="s">
        <v>107</v>
      </c>
      <c r="AR90" s="904" t="s">
        <v>108</v>
      </c>
      <c r="AS90" s="904" t="s">
        <v>50</v>
      </c>
      <c r="AT90" s="908" t="s">
        <v>150</v>
      </c>
      <c r="AU90" s="902" t="s">
        <v>107</v>
      </c>
      <c r="AV90" s="904" t="s">
        <v>108</v>
      </c>
      <c r="AW90" s="904" t="s">
        <v>50</v>
      </c>
      <c r="AX90" s="908" t="s">
        <v>150</v>
      </c>
      <c r="AY90" s="902" t="s">
        <v>107</v>
      </c>
      <c r="AZ90" s="904" t="s">
        <v>108</v>
      </c>
      <c r="BA90" s="904" t="s">
        <v>50</v>
      </c>
      <c r="BB90" s="908" t="s">
        <v>150</v>
      </c>
      <c r="BC90" s="902" t="s">
        <v>107</v>
      </c>
      <c r="BD90" s="904" t="s">
        <v>108</v>
      </c>
      <c r="BE90" s="904" t="s">
        <v>50</v>
      </c>
      <c r="BF90" s="908" t="s">
        <v>150</v>
      </c>
      <c r="BG90" s="902" t="s">
        <v>107</v>
      </c>
      <c r="BH90" s="904" t="s">
        <v>108</v>
      </c>
      <c r="BI90" s="904" t="s">
        <v>50</v>
      </c>
      <c r="BJ90" s="908" t="s">
        <v>150</v>
      </c>
      <c r="BK90" s="910" t="s">
        <v>107</v>
      </c>
      <c r="BL90" s="904" t="s">
        <v>108</v>
      </c>
      <c r="BM90" s="904" t="s">
        <v>50</v>
      </c>
      <c r="BN90" s="908" t="s">
        <v>150</v>
      </c>
      <c r="BO90" s="902" t="s">
        <v>107</v>
      </c>
      <c r="BP90" s="904" t="s">
        <v>108</v>
      </c>
      <c r="BQ90" s="906" t="s">
        <v>50</v>
      </c>
      <c r="BR90" s="908" t="s">
        <v>150</v>
      </c>
      <c r="BS90" s="902" t="s">
        <v>107</v>
      </c>
      <c r="BT90" s="904" t="s">
        <v>108</v>
      </c>
      <c r="BU90" s="906" t="s">
        <v>50</v>
      </c>
      <c r="BV90" s="908" t="s">
        <v>150</v>
      </c>
      <c r="BW90" s="902" t="s">
        <v>107</v>
      </c>
      <c r="BX90" s="904" t="s">
        <v>108</v>
      </c>
      <c r="BY90" s="906" t="s">
        <v>50</v>
      </c>
      <c r="BZ90" s="908" t="s">
        <v>150</v>
      </c>
      <c r="CA90" s="902" t="s">
        <v>107</v>
      </c>
      <c r="CB90" s="904" t="s">
        <v>108</v>
      </c>
      <c r="CC90" s="906" t="s">
        <v>50</v>
      </c>
      <c r="CD90" s="908" t="s">
        <v>150</v>
      </c>
    </row>
    <row r="91" spans="2:86" ht="32.25" customHeight="1" thickBot="1" x14ac:dyDescent="0.4">
      <c r="B91" s="922"/>
      <c r="C91" s="911"/>
      <c r="D91" s="905"/>
      <c r="E91" s="907"/>
      <c r="F91" s="909"/>
      <c r="G91" s="911"/>
      <c r="H91" s="905"/>
      <c r="I91" s="907"/>
      <c r="J91" s="909"/>
      <c r="K91" s="903"/>
      <c r="L91" s="905"/>
      <c r="M91" s="907"/>
      <c r="N91" s="909"/>
      <c r="O91" s="903"/>
      <c r="P91" s="905"/>
      <c r="Q91" s="907"/>
      <c r="R91" s="909"/>
      <c r="S91" s="903"/>
      <c r="T91" s="905"/>
      <c r="U91" s="907"/>
      <c r="V91" s="909"/>
      <c r="W91" s="911"/>
      <c r="X91" s="905"/>
      <c r="Y91" s="907"/>
      <c r="Z91" s="909"/>
      <c r="AA91" s="903"/>
      <c r="AB91" s="905"/>
      <c r="AC91" s="907"/>
      <c r="AD91" s="909"/>
      <c r="AE91" s="903"/>
      <c r="AF91" s="905"/>
      <c r="AG91" s="907"/>
      <c r="AH91" s="909"/>
      <c r="AI91" s="903"/>
      <c r="AJ91" s="905"/>
      <c r="AK91" s="907"/>
      <c r="AL91" s="909"/>
      <c r="AM91" s="903"/>
      <c r="AN91" s="905"/>
      <c r="AO91" s="907"/>
      <c r="AP91" s="909"/>
      <c r="AQ91" s="903"/>
      <c r="AR91" s="905"/>
      <c r="AS91" s="905"/>
      <c r="AT91" s="909"/>
      <c r="AU91" s="903"/>
      <c r="AV91" s="905"/>
      <c r="AW91" s="905"/>
      <c r="AX91" s="909"/>
      <c r="AY91" s="903"/>
      <c r="AZ91" s="905"/>
      <c r="BA91" s="905"/>
      <c r="BB91" s="909"/>
      <c r="BC91" s="903"/>
      <c r="BD91" s="905"/>
      <c r="BE91" s="905"/>
      <c r="BF91" s="909"/>
      <c r="BG91" s="903"/>
      <c r="BH91" s="905"/>
      <c r="BI91" s="905"/>
      <c r="BJ91" s="909"/>
      <c r="BK91" s="911"/>
      <c r="BL91" s="905"/>
      <c r="BM91" s="905"/>
      <c r="BN91" s="909"/>
      <c r="BO91" s="903"/>
      <c r="BP91" s="905"/>
      <c r="BQ91" s="907"/>
      <c r="BR91" s="909"/>
      <c r="BS91" s="903"/>
      <c r="BT91" s="905"/>
      <c r="BU91" s="907"/>
      <c r="BV91" s="909"/>
      <c r="BW91" s="903"/>
      <c r="BX91" s="905"/>
      <c r="BY91" s="907"/>
      <c r="BZ91" s="909"/>
      <c r="CA91" s="903"/>
      <c r="CB91" s="905"/>
      <c r="CC91" s="907"/>
      <c r="CD91" s="909"/>
    </row>
    <row r="92" spans="2:86" x14ac:dyDescent="0.35">
      <c r="B92" s="317" t="s">
        <v>67</v>
      </c>
      <c r="C92" s="207">
        <f>C99+C102</f>
        <v>14205.183685069998</v>
      </c>
      <c r="D92" s="207">
        <f>D99+D102</f>
        <v>16162.790987150001</v>
      </c>
      <c r="E92" s="195">
        <f>E99+E102</f>
        <v>9637.8175726575901</v>
      </c>
      <c r="F92" s="318">
        <f t="shared" ref="F92:F128" si="78">E92/D92</f>
        <v>0.59629661611784757</v>
      </c>
      <c r="G92" s="207">
        <f>G99+G102</f>
        <v>5.9190628900000002</v>
      </c>
      <c r="H92" s="207">
        <f>H99+H102</f>
        <v>5.8735628899999996</v>
      </c>
      <c r="I92" s="207">
        <f>I99+I102</f>
        <v>5.7970689599999998</v>
      </c>
      <c r="J92" s="319">
        <f>I92/H92</f>
        <v>0.98697657087655699</v>
      </c>
      <c r="K92" s="207">
        <f>K99+K102</f>
        <v>504.55395999999996</v>
      </c>
      <c r="L92" s="207">
        <f>L99+L102</f>
        <v>496.67274925999993</v>
      </c>
      <c r="M92" s="207">
        <f>M99+M102</f>
        <v>307.61536764999994</v>
      </c>
      <c r="N92" s="319">
        <f t="shared" ref="N92:N97" si="79">M92/L92</f>
        <v>0.61935221553491837</v>
      </c>
      <c r="O92" s="207">
        <f>O99+O102</f>
        <v>20.074810000000003</v>
      </c>
      <c r="P92" s="207">
        <f>P99+P102</f>
        <v>59.510811109999999</v>
      </c>
      <c r="Q92" s="207">
        <f>Q99+Q102</f>
        <v>51.82307076</v>
      </c>
      <c r="R92" s="319">
        <f t="shared" ref="R92:R97" si="80">Q92/P92</f>
        <v>0.87081775215952018</v>
      </c>
      <c r="S92" s="207">
        <f>S99+S102</f>
        <v>5.0000000000000001E-3</v>
      </c>
      <c r="T92" s="207">
        <f>T99+T102</f>
        <v>5.0000000000000001E-3</v>
      </c>
      <c r="U92" s="207">
        <f>U99+U102</f>
        <v>2.5000000000000001E-3</v>
      </c>
      <c r="V92" s="318">
        <f>U92/T92</f>
        <v>0.5</v>
      </c>
      <c r="W92" s="207">
        <f>W99+W102</f>
        <v>31.074619999999999</v>
      </c>
      <c r="X92" s="207">
        <f>X99+X102</f>
        <v>34.707148930000002</v>
      </c>
      <c r="Y92" s="207">
        <f>Y99+Y102</f>
        <v>25.079402930000004</v>
      </c>
      <c r="Z92" s="320">
        <f>Y92/X92</f>
        <v>0.72260049307369034</v>
      </c>
      <c r="AA92" s="224">
        <f>AA99+AA102</f>
        <v>5.1573099999999998</v>
      </c>
      <c r="AB92" s="225">
        <f>AB99+AB102</f>
        <v>5.01694</v>
      </c>
      <c r="AC92" s="225">
        <f>AC99+AC102</f>
        <v>5.01694</v>
      </c>
      <c r="AD92" s="320">
        <f>AC92/AB92</f>
        <v>1</v>
      </c>
      <c r="AE92" s="224">
        <f>AE99+AE102</f>
        <v>105.52964</v>
      </c>
      <c r="AF92" s="225">
        <f>AF99+AF102</f>
        <v>140.52763999999999</v>
      </c>
      <c r="AG92" s="225">
        <f>AG99+AG102</f>
        <v>139.26329102</v>
      </c>
      <c r="AH92" s="320">
        <f>AG92/AF92</f>
        <v>0.99100284484959689</v>
      </c>
      <c r="AI92" s="224">
        <f>AI99+AI102</f>
        <v>1893.45718536</v>
      </c>
      <c r="AJ92" s="225">
        <f>AJ99+AJ102</f>
        <v>3424.11682879</v>
      </c>
      <c r="AK92" s="225">
        <f>AK99+AK102</f>
        <v>1465.09541696</v>
      </c>
      <c r="AL92" s="320">
        <f>AK92/AJ92</f>
        <v>0.42787541728759565</v>
      </c>
      <c r="AM92" s="224">
        <f>AM99+AM102</f>
        <v>34.634988659999998</v>
      </c>
      <c r="AN92" s="225">
        <f>AN99+AN102</f>
        <v>37.192331530000004</v>
      </c>
      <c r="AO92" s="225">
        <f>AO99+AO102</f>
        <v>25.750062900000003</v>
      </c>
      <c r="AP92" s="320">
        <f>AO92/AN92</f>
        <v>0.69234871385327212</v>
      </c>
      <c r="AQ92" s="224">
        <f>AQ99+AQ102</f>
        <v>25.609501942000001</v>
      </c>
      <c r="AR92" s="225">
        <f>AR99+AR102</f>
        <v>50.744734939999994</v>
      </c>
      <c r="AS92" s="225">
        <f>AS99+AS102</f>
        <v>49.589898040000001</v>
      </c>
      <c r="AT92" s="320">
        <f>AS92/AR92</f>
        <v>0.97724223209825689</v>
      </c>
      <c r="AU92" s="224">
        <f>AU99+AU102</f>
        <v>2.2050200000000002</v>
      </c>
      <c r="AV92" s="225">
        <f>AV99+AV102</f>
        <v>5.6734550000000006</v>
      </c>
      <c r="AW92" s="225">
        <f>AW99+AW102</f>
        <v>4.7421992499999996</v>
      </c>
      <c r="AX92" s="320">
        <f>AW92/AV92</f>
        <v>0.83585738319947878</v>
      </c>
      <c r="AY92" s="224">
        <f>AY99+AY102</f>
        <v>17.04683</v>
      </c>
      <c r="AZ92" s="225">
        <f>AZ99+AZ102</f>
        <v>17.12880058</v>
      </c>
      <c r="BA92" s="225">
        <f>BA99+BA102</f>
        <v>13.99858953</v>
      </c>
      <c r="BB92" s="320">
        <f>BA92/AZ92</f>
        <v>0.81725451029800011</v>
      </c>
      <c r="BC92" s="224">
        <f>BC99+BC102</f>
        <v>2.0097900000000002</v>
      </c>
      <c r="BD92" s="225">
        <f>BD99+BD102</f>
        <v>2.7448670000000002</v>
      </c>
      <c r="BE92" s="225">
        <f>BE99+BE102</f>
        <v>0.64486699999999997</v>
      </c>
      <c r="BF92" s="362">
        <f>BE92/BD92</f>
        <v>0.23493560890199777</v>
      </c>
      <c r="BG92" s="224">
        <f>BG99+BG102</f>
        <v>3804.5801299999994</v>
      </c>
      <c r="BH92" s="225">
        <f>BH99+BH102</f>
        <v>3909.3910025200003</v>
      </c>
      <c r="BI92" s="225">
        <f>BI99+BI102</f>
        <v>2772.5014655</v>
      </c>
      <c r="BJ92" s="318">
        <f>BI92/BH92</f>
        <v>0.70919011777354601</v>
      </c>
      <c r="BK92" s="224">
        <f>BK99+BK102</f>
        <v>7338.469070000001</v>
      </c>
      <c r="BL92" s="225">
        <f>BL99+BL102</f>
        <v>7437.3752483799999</v>
      </c>
      <c r="BM92" s="225">
        <f>BM99+BM102</f>
        <v>4389.7545585099997</v>
      </c>
      <c r="BN92" s="320">
        <f t="shared" ref="BN92:BN100" si="81">BM92/BL92</f>
        <v>0.59022900040792892</v>
      </c>
      <c r="BO92" s="224">
        <f>BO99+BO102</f>
        <v>140.06074000000001</v>
      </c>
      <c r="BP92" s="225">
        <f>BP99+BP102</f>
        <v>261.55074000000002</v>
      </c>
      <c r="BQ92" s="225">
        <f>BQ99+BQ102</f>
        <v>138.8785474</v>
      </c>
      <c r="BR92" s="320">
        <f>BQ92/BP92</f>
        <v>0.53098128263754862</v>
      </c>
      <c r="BS92" s="224">
        <f>BS99+BS102</f>
        <v>0.70499999999999996</v>
      </c>
      <c r="BT92" s="225">
        <f>BT99+BT102</f>
        <v>0.70499999999999996</v>
      </c>
      <c r="BU92" s="225">
        <f>BU99+BU102</f>
        <v>0.70499999999999996</v>
      </c>
      <c r="BV92" s="320">
        <f>BU92/BT92</f>
        <v>1</v>
      </c>
      <c r="BW92" s="224">
        <f>BW99+BW102</f>
        <v>1</v>
      </c>
      <c r="BX92" s="225">
        <f>BX99+BX102</f>
        <v>1</v>
      </c>
      <c r="BY92" s="225">
        <f>BY99+BY102</f>
        <v>0</v>
      </c>
      <c r="BZ92" s="320">
        <f>BY92/BX92</f>
        <v>0</v>
      </c>
      <c r="CA92" s="224">
        <f>CA99+CA102</f>
        <v>273.09102622</v>
      </c>
      <c r="CB92" s="225">
        <f>CB99+CB102</f>
        <v>272.85412622000001</v>
      </c>
      <c r="CC92" s="225">
        <f>CC99+CC102</f>
        <v>241.55932624000002</v>
      </c>
      <c r="CD92" s="320">
        <f>CC92/CB92</f>
        <v>0.88530574775047655</v>
      </c>
    </row>
    <row r="93" spans="2:86" x14ac:dyDescent="0.35">
      <c r="B93" s="8" t="s">
        <v>57</v>
      </c>
      <c r="C93" s="322">
        <v>753.90935999999999</v>
      </c>
      <c r="D93" s="322">
        <v>754.60734871999978</v>
      </c>
      <c r="E93" s="322">
        <v>653.66877840000029</v>
      </c>
      <c r="F93" s="85">
        <f t="shared" si="78"/>
        <v>0.86623696351325463</v>
      </c>
      <c r="G93" s="258">
        <v>0</v>
      </c>
      <c r="H93" s="322">
        <v>0</v>
      </c>
      <c r="I93" s="322">
        <v>0</v>
      </c>
      <c r="J93" s="12">
        <v>0</v>
      </c>
      <c r="K93" s="322">
        <v>80.634780000000006</v>
      </c>
      <c r="L93" s="322">
        <v>81.306320999999997</v>
      </c>
      <c r="M93" s="322">
        <v>71.298193839999996</v>
      </c>
      <c r="N93" s="85">
        <f t="shared" si="79"/>
        <v>0.87690837518032572</v>
      </c>
      <c r="O93" s="323">
        <v>4.9009900000000002</v>
      </c>
      <c r="P93" s="322">
        <v>4.9049250000000004</v>
      </c>
      <c r="Q93" s="322">
        <v>4.2885034000000006</v>
      </c>
      <c r="R93" s="85">
        <f t="shared" si="80"/>
        <v>0.8743259886746485</v>
      </c>
      <c r="S93" s="323">
        <v>0</v>
      </c>
      <c r="T93" s="322">
        <v>0</v>
      </c>
      <c r="U93" s="322">
        <v>0</v>
      </c>
      <c r="V93" s="12">
        <v>0</v>
      </c>
      <c r="W93" s="258">
        <v>0</v>
      </c>
      <c r="X93" s="322">
        <v>0</v>
      </c>
      <c r="Y93" s="322">
        <v>0</v>
      </c>
      <c r="Z93" s="12">
        <v>0</v>
      </c>
      <c r="AA93" s="322">
        <v>0</v>
      </c>
      <c r="AB93" s="322">
        <v>0</v>
      </c>
      <c r="AC93" s="322">
        <v>0</v>
      </c>
      <c r="AD93" s="12">
        <v>0</v>
      </c>
      <c r="AE93" s="323">
        <v>0</v>
      </c>
      <c r="AF93" s="322">
        <v>0</v>
      </c>
      <c r="AG93" s="322">
        <v>0</v>
      </c>
      <c r="AH93" s="12">
        <v>0</v>
      </c>
      <c r="AI93" s="324">
        <v>0</v>
      </c>
      <c r="AJ93" s="59">
        <v>0</v>
      </c>
      <c r="AK93" s="59">
        <v>0</v>
      </c>
      <c r="AL93" s="325">
        <v>0</v>
      </c>
      <c r="AM93" s="323">
        <v>0</v>
      </c>
      <c r="AN93" s="322">
        <v>0</v>
      </c>
      <c r="AO93" s="322">
        <v>0</v>
      </c>
      <c r="AP93" s="12">
        <v>0</v>
      </c>
      <c r="AQ93" s="323">
        <v>0</v>
      </c>
      <c r="AR93" s="322">
        <v>0</v>
      </c>
      <c r="AS93" s="322">
        <v>0</v>
      </c>
      <c r="AT93" s="12">
        <v>0</v>
      </c>
      <c r="AU93" s="323">
        <v>0</v>
      </c>
      <c r="AV93" s="322">
        <v>0</v>
      </c>
      <c r="AW93" s="322">
        <v>0</v>
      </c>
      <c r="AX93" s="12">
        <v>0</v>
      </c>
      <c r="AY93" s="323">
        <v>6.6098499999999998</v>
      </c>
      <c r="AZ93" s="322">
        <v>6.6098499999999998</v>
      </c>
      <c r="BA93" s="322">
        <v>5.8023901500000008</v>
      </c>
      <c r="BB93" s="85">
        <f>BA93/AZ93</f>
        <v>0.87783991315990539</v>
      </c>
      <c r="BC93" s="323">
        <v>0</v>
      </c>
      <c r="BD93" s="322">
        <v>0</v>
      </c>
      <c r="BE93" s="322">
        <v>0</v>
      </c>
      <c r="BF93" s="6">
        <v>0</v>
      </c>
      <c r="BG93" s="57">
        <v>19.5322</v>
      </c>
      <c r="BH93" s="59">
        <v>19.33870572</v>
      </c>
      <c r="BI93" s="59">
        <v>15.984415770000002</v>
      </c>
      <c r="BJ93" s="364">
        <f>BI93/BH93</f>
        <v>0.82655044248742005</v>
      </c>
      <c r="BK93" s="258">
        <v>642.23154</v>
      </c>
      <c r="BL93" s="322">
        <v>642.44754699999999</v>
      </c>
      <c r="BM93" s="322">
        <v>556.29527524000002</v>
      </c>
      <c r="BN93" s="85">
        <f t="shared" si="81"/>
        <v>0.86589991328895222</v>
      </c>
      <c r="BO93" s="323">
        <v>0</v>
      </c>
      <c r="BP93" s="322">
        <v>0</v>
      </c>
      <c r="BQ93" s="322">
        <v>0</v>
      </c>
      <c r="BR93" s="12">
        <v>0</v>
      </c>
      <c r="BS93" s="323">
        <v>0</v>
      </c>
      <c r="BT93" s="322">
        <v>0</v>
      </c>
      <c r="BU93" s="322">
        <v>0</v>
      </c>
      <c r="BV93" s="12">
        <v>0</v>
      </c>
      <c r="BW93" s="323">
        <v>0</v>
      </c>
      <c r="BX93" s="322">
        <v>0</v>
      </c>
      <c r="BY93" s="322">
        <v>0</v>
      </c>
      <c r="BZ93" s="12">
        <v>0</v>
      </c>
      <c r="CA93" s="323">
        <v>0</v>
      </c>
      <c r="CB93" s="322">
        <v>0</v>
      </c>
      <c r="CC93" s="322">
        <v>0</v>
      </c>
      <c r="CD93" s="12">
        <v>0</v>
      </c>
    </row>
    <row r="94" spans="2:86" x14ac:dyDescent="0.35">
      <c r="B94" s="8" t="s">
        <v>58</v>
      </c>
      <c r="C94" s="322">
        <v>363.38580000000002</v>
      </c>
      <c r="D94" s="322">
        <v>374.04916080999999</v>
      </c>
      <c r="E94" s="322">
        <v>346.12819994000023</v>
      </c>
      <c r="F94" s="85">
        <f t="shared" si="78"/>
        <v>0.92535483622116088</v>
      </c>
      <c r="G94" s="322">
        <v>0.4</v>
      </c>
      <c r="H94" s="322">
        <v>0.38</v>
      </c>
      <c r="I94" s="322">
        <v>0.30683110999999996</v>
      </c>
      <c r="J94" s="85">
        <f>I94/H94</f>
        <v>0.80745028947368414</v>
      </c>
      <c r="K94" s="322">
        <v>46.51878</v>
      </c>
      <c r="L94" s="322">
        <v>49.51878</v>
      </c>
      <c r="M94" s="322">
        <v>41.033412200000001</v>
      </c>
      <c r="N94" s="85">
        <f t="shared" si="79"/>
        <v>0.82864343992319689</v>
      </c>
      <c r="O94" s="323">
        <v>1.5988899999999999</v>
      </c>
      <c r="P94" s="322">
        <v>1.5846882600000001</v>
      </c>
      <c r="Q94" s="322">
        <v>1.3941081999999998</v>
      </c>
      <c r="R94" s="85">
        <f t="shared" si="80"/>
        <v>0.87973656093091757</v>
      </c>
      <c r="S94" s="323">
        <v>0</v>
      </c>
      <c r="T94" s="322">
        <v>0</v>
      </c>
      <c r="U94" s="322">
        <v>0</v>
      </c>
      <c r="V94" s="12">
        <v>0</v>
      </c>
      <c r="W94" s="323">
        <v>0</v>
      </c>
      <c r="X94" s="322">
        <v>0</v>
      </c>
      <c r="Y94" s="322">
        <v>0</v>
      </c>
      <c r="Z94" s="12">
        <v>0</v>
      </c>
      <c r="AA94" s="323">
        <v>0</v>
      </c>
      <c r="AB94" s="322">
        <v>0</v>
      </c>
      <c r="AC94" s="322">
        <v>0</v>
      </c>
      <c r="AD94" s="12">
        <v>0</v>
      </c>
      <c r="AE94" s="323">
        <v>0</v>
      </c>
      <c r="AF94" s="322">
        <v>0</v>
      </c>
      <c r="AG94" s="322">
        <v>0</v>
      </c>
      <c r="AH94" s="12">
        <v>0</v>
      </c>
      <c r="AI94" s="258">
        <v>0</v>
      </c>
      <c r="AJ94" s="322">
        <v>0.17</v>
      </c>
      <c r="AK94" s="322">
        <v>5.1965259999999999E-2</v>
      </c>
      <c r="AL94" s="85">
        <f>AK94/AJ94</f>
        <v>0.30567799999999995</v>
      </c>
      <c r="AM94" s="323">
        <v>0</v>
      </c>
      <c r="AN94" s="322">
        <v>0</v>
      </c>
      <c r="AO94" s="322">
        <v>0</v>
      </c>
      <c r="AP94" s="12">
        <v>0</v>
      </c>
      <c r="AQ94" s="323">
        <v>0</v>
      </c>
      <c r="AR94" s="322">
        <v>0</v>
      </c>
      <c r="AS94" s="322">
        <v>0</v>
      </c>
      <c r="AT94" s="12">
        <v>0</v>
      </c>
      <c r="AU94" s="323">
        <v>0</v>
      </c>
      <c r="AV94" s="322">
        <v>0</v>
      </c>
      <c r="AW94" s="322">
        <v>0</v>
      </c>
      <c r="AX94" s="12">
        <v>0</v>
      </c>
      <c r="AY94" s="323">
        <v>7.5402200000000006</v>
      </c>
      <c r="AZ94" s="322">
        <v>7.6221905799999998</v>
      </c>
      <c r="BA94" s="322">
        <v>5.7768556300000009</v>
      </c>
      <c r="BB94" s="85">
        <f>BA94/AZ94</f>
        <v>0.75789965750239752</v>
      </c>
      <c r="BC94" s="323">
        <v>0</v>
      </c>
      <c r="BD94" s="322">
        <v>0</v>
      </c>
      <c r="BE94" s="322">
        <v>0</v>
      </c>
      <c r="BF94" s="6">
        <v>0</v>
      </c>
      <c r="BG94" s="323">
        <v>11.97686</v>
      </c>
      <c r="BH94" s="322">
        <v>16.44713552</v>
      </c>
      <c r="BI94" s="322">
        <v>14.20497615</v>
      </c>
      <c r="BJ94" s="85">
        <f>BI94/BH94</f>
        <v>0.86367477988653429</v>
      </c>
      <c r="BK94" s="258">
        <v>294.51945000000006</v>
      </c>
      <c r="BL94" s="322">
        <v>297.89000923999998</v>
      </c>
      <c r="BM94" s="322">
        <v>283.10719713000003</v>
      </c>
      <c r="BN94" s="85">
        <f t="shared" si="81"/>
        <v>0.95037493151343011</v>
      </c>
      <c r="BO94" s="323">
        <v>0</v>
      </c>
      <c r="BP94" s="322">
        <v>0</v>
      </c>
      <c r="BQ94" s="322">
        <v>0</v>
      </c>
      <c r="BR94" s="12">
        <v>0</v>
      </c>
      <c r="BS94" s="323">
        <v>0</v>
      </c>
      <c r="BT94" s="322">
        <v>0</v>
      </c>
      <c r="BU94" s="322">
        <v>0</v>
      </c>
      <c r="BV94" s="12">
        <v>0</v>
      </c>
      <c r="BW94" s="323">
        <v>0</v>
      </c>
      <c r="BX94" s="322">
        <v>0</v>
      </c>
      <c r="BY94" s="322">
        <v>0</v>
      </c>
      <c r="BZ94" s="12">
        <v>0</v>
      </c>
      <c r="CA94" s="323">
        <v>0.83160000000000001</v>
      </c>
      <c r="CB94" s="322">
        <v>0.43635721</v>
      </c>
      <c r="CC94" s="322">
        <v>0.25285426</v>
      </c>
      <c r="CD94" s="85">
        <f>CC94/CB94</f>
        <v>0.57946621301387458</v>
      </c>
    </row>
    <row r="95" spans="2:86" x14ac:dyDescent="0.35">
      <c r="B95" s="8" t="s">
        <v>59</v>
      </c>
      <c r="C95" s="322">
        <v>3.4865400000000002</v>
      </c>
      <c r="D95" s="322">
        <v>3.4783057500000001</v>
      </c>
      <c r="E95" s="322">
        <v>6.03971502</v>
      </c>
      <c r="F95" s="85">
        <f t="shared" si="78"/>
        <v>1.7363956633197066</v>
      </c>
      <c r="G95" s="258">
        <v>0</v>
      </c>
      <c r="H95" s="322">
        <v>0</v>
      </c>
      <c r="I95" s="322">
        <v>0</v>
      </c>
      <c r="J95" s="12">
        <v>0</v>
      </c>
      <c r="K95" s="322">
        <v>0.51</v>
      </c>
      <c r="L95" s="322">
        <v>0.51</v>
      </c>
      <c r="M95" s="322">
        <v>3.2778359999999999E-2</v>
      </c>
      <c r="N95" s="85">
        <f t="shared" si="79"/>
        <v>6.4271294117647051E-2</v>
      </c>
      <c r="O95" s="323">
        <v>0</v>
      </c>
      <c r="P95" s="322">
        <v>1.626785E-2</v>
      </c>
      <c r="Q95" s="322">
        <v>1.5267850000000001E-2</v>
      </c>
      <c r="R95" s="85">
        <f t="shared" si="80"/>
        <v>0.93852906192274954</v>
      </c>
      <c r="S95" s="323">
        <v>0</v>
      </c>
      <c r="T95" s="322">
        <v>0</v>
      </c>
      <c r="U95" s="322">
        <v>0</v>
      </c>
      <c r="V95" s="12">
        <v>0</v>
      </c>
      <c r="W95" s="258">
        <v>0</v>
      </c>
      <c r="X95" s="322">
        <v>0</v>
      </c>
      <c r="Y95" s="322">
        <v>0</v>
      </c>
      <c r="Z95" s="12">
        <v>0</v>
      </c>
      <c r="AA95" s="323">
        <v>0</v>
      </c>
      <c r="AB95" s="322">
        <v>0</v>
      </c>
      <c r="AC95" s="322">
        <v>0</v>
      </c>
      <c r="AD95" s="12">
        <v>0</v>
      </c>
      <c r="AE95" s="323">
        <v>0</v>
      </c>
      <c r="AF95" s="322">
        <v>0</v>
      </c>
      <c r="AG95" s="322">
        <v>0</v>
      </c>
      <c r="AH95" s="12">
        <v>0</v>
      </c>
      <c r="AI95" s="258">
        <v>0</v>
      </c>
      <c r="AJ95" s="322">
        <v>0</v>
      </c>
      <c r="AK95" s="322">
        <v>0</v>
      </c>
      <c r="AL95" s="12">
        <v>0</v>
      </c>
      <c r="AM95" s="323">
        <v>0</v>
      </c>
      <c r="AN95" s="322">
        <v>0</v>
      </c>
      <c r="AO95" s="322">
        <v>0</v>
      </c>
      <c r="AP95" s="12">
        <v>0</v>
      </c>
      <c r="AQ95" s="323">
        <v>0</v>
      </c>
      <c r="AR95" s="322">
        <v>0</v>
      </c>
      <c r="AS95" s="322">
        <v>0</v>
      </c>
      <c r="AT95" s="12">
        <v>0</v>
      </c>
      <c r="AU95" s="323">
        <v>0</v>
      </c>
      <c r="AV95" s="322">
        <v>0</v>
      </c>
      <c r="AW95" s="322">
        <v>0</v>
      </c>
      <c r="AX95" s="12">
        <v>0</v>
      </c>
      <c r="AY95" s="323">
        <v>0</v>
      </c>
      <c r="AZ95" s="322">
        <v>0</v>
      </c>
      <c r="BA95" s="322">
        <v>0</v>
      </c>
      <c r="BB95" s="12">
        <v>0</v>
      </c>
      <c r="BC95" s="323">
        <v>0</v>
      </c>
      <c r="BD95" s="322">
        <v>0</v>
      </c>
      <c r="BE95" s="322">
        <v>0</v>
      </c>
      <c r="BF95" s="6">
        <v>0</v>
      </c>
      <c r="BG95" s="323">
        <v>0</v>
      </c>
      <c r="BH95" s="322">
        <v>0</v>
      </c>
      <c r="BI95" s="322">
        <v>0</v>
      </c>
      <c r="BJ95" s="12">
        <v>0</v>
      </c>
      <c r="BK95" s="258">
        <v>2.9615399999999998</v>
      </c>
      <c r="BL95" s="322">
        <v>2.9370379</v>
      </c>
      <c r="BM95" s="132">
        <v>5.9916688099999993</v>
      </c>
      <c r="BN95" s="85">
        <f t="shared" si="81"/>
        <v>2.0400379613759836</v>
      </c>
      <c r="BO95" s="323">
        <v>0</v>
      </c>
      <c r="BP95" s="322">
        <v>0</v>
      </c>
      <c r="BQ95" s="322">
        <v>0</v>
      </c>
      <c r="BR95" s="12">
        <v>0</v>
      </c>
      <c r="BS95" s="323">
        <v>0</v>
      </c>
      <c r="BT95" s="322">
        <v>0</v>
      </c>
      <c r="BU95" s="322">
        <v>0</v>
      </c>
      <c r="BV95" s="12">
        <v>0</v>
      </c>
      <c r="BW95" s="323">
        <v>0</v>
      </c>
      <c r="BX95" s="322">
        <v>0</v>
      </c>
      <c r="BY95" s="322">
        <v>0</v>
      </c>
      <c r="BZ95" s="12">
        <v>0</v>
      </c>
      <c r="CA95" s="323">
        <v>1.4999999999999999E-2</v>
      </c>
      <c r="CB95" s="322">
        <v>1.4999999999999999E-2</v>
      </c>
      <c r="CC95" s="322">
        <v>0</v>
      </c>
      <c r="CD95" s="85">
        <f>CC95/CB95</f>
        <v>0</v>
      </c>
    </row>
    <row r="96" spans="2:86" x14ac:dyDescent="0.35">
      <c r="B96" s="8" t="s">
        <v>60</v>
      </c>
      <c r="C96" s="132">
        <v>564.85870930999988</v>
      </c>
      <c r="D96" s="132">
        <v>672.32696851000003</v>
      </c>
      <c r="E96" s="132">
        <v>609.35101350758816</v>
      </c>
      <c r="F96" s="85">
        <f t="shared" si="78"/>
        <v>0.90633135668798448</v>
      </c>
      <c r="G96" s="258">
        <v>4.15940289</v>
      </c>
      <c r="H96" s="322">
        <v>4.15940289</v>
      </c>
      <c r="I96" s="322">
        <v>4.15940289</v>
      </c>
      <c r="J96" s="85">
        <f>I96/H96</f>
        <v>1</v>
      </c>
      <c r="K96" s="132">
        <v>1.6440000000000001</v>
      </c>
      <c r="L96" s="132">
        <v>1.5670000000000002</v>
      </c>
      <c r="M96" s="132">
        <v>1.17868799</v>
      </c>
      <c r="N96" s="85">
        <f t="shared" si="79"/>
        <v>0.75219399489470318</v>
      </c>
      <c r="O96" s="323">
        <v>1.1011900000000001</v>
      </c>
      <c r="P96" s="322">
        <v>1.1011900000000001</v>
      </c>
      <c r="Q96" s="322">
        <v>0.14509299000000001</v>
      </c>
      <c r="R96" s="85">
        <f t="shared" si="80"/>
        <v>0.13176017762602274</v>
      </c>
      <c r="S96" s="323">
        <v>5.0000000000000001E-3</v>
      </c>
      <c r="T96" s="322">
        <v>5.0000000000000001E-3</v>
      </c>
      <c r="U96" s="322">
        <v>2.5000000000000001E-3</v>
      </c>
      <c r="V96" s="85">
        <f>U96/T96</f>
        <v>0.5</v>
      </c>
      <c r="W96" s="258">
        <v>1.6465000000000001</v>
      </c>
      <c r="X96" s="322">
        <v>1.6465000000000001</v>
      </c>
      <c r="Y96" s="322">
        <v>1.4818709000000001</v>
      </c>
      <c r="Z96" s="12">
        <v>0</v>
      </c>
      <c r="AA96" s="323">
        <v>5.1573099999999998</v>
      </c>
      <c r="AB96" s="322">
        <v>5.01694</v>
      </c>
      <c r="AC96" s="322">
        <v>5.01694</v>
      </c>
      <c r="AD96" s="85">
        <f>AC96/AB96</f>
        <v>1</v>
      </c>
      <c r="AE96" s="323">
        <v>105.52964</v>
      </c>
      <c r="AF96" s="322">
        <v>140.52763999999999</v>
      </c>
      <c r="AG96" s="322">
        <v>139.26329102</v>
      </c>
      <c r="AH96" s="85">
        <f>AG96/AF96</f>
        <v>0.99100284484959689</v>
      </c>
      <c r="AI96" s="258">
        <f>AI107+AI118</f>
        <v>30.31326</v>
      </c>
      <c r="AJ96" s="258">
        <f>AJ107+AJ118</f>
        <v>30.31326</v>
      </c>
      <c r="AK96" s="258">
        <f>AK107+AK118</f>
        <v>24.693868809999998</v>
      </c>
      <c r="AL96" s="85">
        <f>AK96/AJ96</f>
        <v>0.81462267040892333</v>
      </c>
      <c r="AM96" s="323">
        <v>0.83474826000000002</v>
      </c>
      <c r="AN96" s="322">
        <v>0.79474825999999998</v>
      </c>
      <c r="AO96" s="322">
        <v>0.52239588999999997</v>
      </c>
      <c r="AP96" s="85">
        <f>AO96/AN96</f>
        <v>0.65730988829091619</v>
      </c>
      <c r="AQ96" s="323">
        <v>11.837911942</v>
      </c>
      <c r="AR96" s="322">
        <v>35.790885939999995</v>
      </c>
      <c r="AS96" s="322">
        <v>35.462548179999999</v>
      </c>
      <c r="AT96" s="85">
        <f>AS96/AR96</f>
        <v>0.99082621870410181</v>
      </c>
      <c r="AU96" s="323">
        <v>1.77902</v>
      </c>
      <c r="AV96" s="322">
        <v>5.2474550000000004</v>
      </c>
      <c r="AW96" s="322">
        <v>4.7421992499999996</v>
      </c>
      <c r="AX96" s="85">
        <f>AW96/AV96</f>
        <v>0.90371413380391052</v>
      </c>
      <c r="AY96" s="323">
        <v>0.41969000000000001</v>
      </c>
      <c r="AZ96" s="322">
        <v>0.41969000000000001</v>
      </c>
      <c r="BA96" s="322">
        <v>0.37496487000000001</v>
      </c>
      <c r="BB96" s="85">
        <f>BA96/AZ96</f>
        <v>0.89343293859753625</v>
      </c>
      <c r="BC96" s="323">
        <v>0.35</v>
      </c>
      <c r="BD96" s="322">
        <v>0.35</v>
      </c>
      <c r="BE96" s="322">
        <v>0.35</v>
      </c>
      <c r="BF96" s="95">
        <f>BE96/BD96</f>
        <v>1</v>
      </c>
      <c r="BG96" s="323">
        <v>4.0952400000000004</v>
      </c>
      <c r="BH96" s="322">
        <v>5.5582399999999996</v>
      </c>
      <c r="BI96" s="322">
        <v>5.3532399999999996</v>
      </c>
      <c r="BJ96" s="85">
        <f>BI96/BH96</f>
        <v>0.96311782146866631</v>
      </c>
      <c r="BK96" s="258">
        <v>319.57776000000001</v>
      </c>
      <c r="BL96" s="322">
        <v>332.00498019999998</v>
      </c>
      <c r="BM96" s="322">
        <v>325.07082541</v>
      </c>
      <c r="BN96" s="85">
        <f t="shared" si="81"/>
        <v>0.97911430489439388</v>
      </c>
      <c r="BO96" s="323">
        <v>62.280949999999997</v>
      </c>
      <c r="BP96" s="322">
        <v>93.770949999999999</v>
      </c>
      <c r="BQ96" s="322">
        <v>48.728539909999995</v>
      </c>
      <c r="BR96" s="85">
        <f>BQ96/BP96</f>
        <v>0.5196549668100835</v>
      </c>
      <c r="BS96" s="323">
        <v>0.70499999999999996</v>
      </c>
      <c r="BT96" s="322">
        <v>0.70499999999999996</v>
      </c>
      <c r="BU96" s="322">
        <v>0.70499999999999996</v>
      </c>
      <c r="BV96" s="85">
        <f>BU96/BT96</f>
        <v>1</v>
      </c>
      <c r="BW96" s="323">
        <v>1</v>
      </c>
      <c r="BX96" s="322">
        <v>1</v>
      </c>
      <c r="BY96" s="322">
        <v>0</v>
      </c>
      <c r="BZ96" s="85">
        <f>BY96/BX96</f>
        <v>0</v>
      </c>
      <c r="CA96" s="323">
        <v>12.422086220000001</v>
      </c>
      <c r="CB96" s="322">
        <v>12.348086220000001</v>
      </c>
      <c r="CC96" s="322">
        <v>12.099645390000001</v>
      </c>
      <c r="CD96" s="85">
        <f>CC96/CB96</f>
        <v>0.97988021580238049</v>
      </c>
    </row>
    <row r="97" spans="2:82" x14ac:dyDescent="0.35">
      <c r="B97" s="8" t="s">
        <v>61</v>
      </c>
      <c r="C97" s="322">
        <v>1532.1398699999997</v>
      </c>
      <c r="D97" s="322">
        <v>1954.5183182299997</v>
      </c>
      <c r="E97" s="322">
        <v>892.97812770000019</v>
      </c>
      <c r="F97" s="85">
        <f t="shared" si="78"/>
        <v>0.45687887361868057</v>
      </c>
      <c r="G97" s="258">
        <v>1.3596600000000001</v>
      </c>
      <c r="H97" s="322">
        <v>1.33416</v>
      </c>
      <c r="I97" s="322">
        <v>1.33083496</v>
      </c>
      <c r="J97" s="85">
        <f>I97/H97</f>
        <v>0.99750776518558493</v>
      </c>
      <c r="K97" s="322">
        <v>374.99639999999999</v>
      </c>
      <c r="L97" s="322">
        <v>363.52064825999997</v>
      </c>
      <c r="M97" s="322">
        <v>194.0068703</v>
      </c>
      <c r="N97" s="85">
        <f t="shared" si="79"/>
        <v>0.53368872230124587</v>
      </c>
      <c r="O97" s="323">
        <v>12.438000000000002</v>
      </c>
      <c r="P97" s="322">
        <v>12.368000000000002</v>
      </c>
      <c r="Q97" s="322">
        <v>6.4760133399999997</v>
      </c>
      <c r="R97" s="85">
        <f t="shared" si="80"/>
        <v>0.52361039294954714</v>
      </c>
      <c r="S97" s="323">
        <v>0</v>
      </c>
      <c r="T97" s="322">
        <v>0</v>
      </c>
      <c r="U97" s="322">
        <v>0</v>
      </c>
      <c r="V97" s="12">
        <v>0</v>
      </c>
      <c r="W97" s="258">
        <v>29.42812</v>
      </c>
      <c r="X97" s="322">
        <v>33.060648929999999</v>
      </c>
      <c r="Y97" s="322">
        <v>23.597532030000004</v>
      </c>
      <c r="Z97" s="12">
        <v>0.86586517010309294</v>
      </c>
      <c r="AA97" s="323">
        <v>0</v>
      </c>
      <c r="AB97" s="322">
        <v>0</v>
      </c>
      <c r="AC97" s="322">
        <v>0</v>
      </c>
      <c r="AD97" s="12">
        <v>0</v>
      </c>
      <c r="AE97" s="323">
        <v>0</v>
      </c>
      <c r="AF97" s="322">
        <v>0</v>
      </c>
      <c r="AG97" s="322">
        <v>0</v>
      </c>
      <c r="AH97" s="12">
        <v>0</v>
      </c>
      <c r="AI97" s="258">
        <v>1</v>
      </c>
      <c r="AJ97" s="322">
        <v>5.1596491799999997</v>
      </c>
      <c r="AK97" s="322">
        <v>0.97948943000000011</v>
      </c>
      <c r="AL97" s="85">
        <f>AK97/AJ97</f>
        <v>0.1898364396162299</v>
      </c>
      <c r="AM97" s="323">
        <v>11.86054</v>
      </c>
      <c r="AN97" s="322">
        <v>15.134999349999999</v>
      </c>
      <c r="AO97" s="322">
        <v>5.0235339800000007</v>
      </c>
      <c r="AP97" s="85">
        <f>AO97/AN97</f>
        <v>0.33191504431746149</v>
      </c>
      <c r="AQ97" s="323">
        <v>1.605</v>
      </c>
      <c r="AR97" s="322">
        <v>1.605</v>
      </c>
      <c r="AS97" s="322">
        <v>1.4303721299999999</v>
      </c>
      <c r="AT97" s="85">
        <f>AS97/AR97</f>
        <v>0.89119758878504662</v>
      </c>
      <c r="AU97" s="323">
        <v>0</v>
      </c>
      <c r="AV97" s="322">
        <v>0</v>
      </c>
      <c r="AW97" s="322">
        <v>0</v>
      </c>
      <c r="AX97" s="12">
        <v>0</v>
      </c>
      <c r="AY97" s="323">
        <v>2.4550200000000002</v>
      </c>
      <c r="AZ97" s="322">
        <v>2.4550200000000002</v>
      </c>
      <c r="BA97" s="322">
        <v>2.0407254699999999</v>
      </c>
      <c r="BB97" s="85">
        <f>BA97/AZ97</f>
        <v>0.83124596540965034</v>
      </c>
      <c r="BC97" s="323">
        <v>0</v>
      </c>
      <c r="BD97" s="322">
        <v>0</v>
      </c>
      <c r="BE97" s="322">
        <v>0</v>
      </c>
      <c r="BF97" s="6">
        <v>0</v>
      </c>
      <c r="BG97" s="323">
        <v>585.76878999999997</v>
      </c>
      <c r="BH97" s="322">
        <v>667.19788127999993</v>
      </c>
      <c r="BI97" s="322">
        <v>288.40999161000002</v>
      </c>
      <c r="BJ97" s="85">
        <f>BI97/BH97</f>
        <v>0.43227054476955734</v>
      </c>
      <c r="BK97" s="258">
        <v>511.22834</v>
      </c>
      <c r="BL97" s="322">
        <v>802.68231122999998</v>
      </c>
      <c r="BM97" s="322">
        <v>369.68276444999998</v>
      </c>
      <c r="BN97" s="85">
        <f t="shared" si="81"/>
        <v>0.46055925149703636</v>
      </c>
      <c r="BO97" s="323">
        <v>0</v>
      </c>
      <c r="BP97" s="322">
        <v>50</v>
      </c>
      <c r="BQ97" s="322">
        <v>0</v>
      </c>
      <c r="BR97" s="12">
        <v>0</v>
      </c>
      <c r="BS97" s="323">
        <v>0</v>
      </c>
      <c r="BT97" s="322">
        <v>0</v>
      </c>
      <c r="BU97" s="322">
        <v>0</v>
      </c>
      <c r="BV97" s="12">
        <v>0</v>
      </c>
      <c r="BW97" s="323">
        <v>0</v>
      </c>
      <c r="BX97" s="322">
        <v>0</v>
      </c>
      <c r="BY97" s="322">
        <v>0</v>
      </c>
      <c r="BZ97" s="12">
        <v>0</v>
      </c>
      <c r="CA97" s="323">
        <v>0</v>
      </c>
      <c r="CB97" s="322">
        <v>0</v>
      </c>
      <c r="CC97" s="322">
        <v>0</v>
      </c>
      <c r="CD97" s="12">
        <v>0</v>
      </c>
    </row>
    <row r="98" spans="2:82" x14ac:dyDescent="0.35">
      <c r="B98" s="8" t="s">
        <v>62</v>
      </c>
      <c r="C98" s="322">
        <v>6487.1984557599999</v>
      </c>
      <c r="D98" s="322">
        <v>6354.2591877799996</v>
      </c>
      <c r="E98" s="322">
        <v>5170.8780065500005</v>
      </c>
      <c r="F98" s="85">
        <f t="shared" si="78"/>
        <v>0.81376567334461547</v>
      </c>
      <c r="G98" s="258">
        <v>0</v>
      </c>
      <c r="H98" s="322">
        <v>0</v>
      </c>
      <c r="I98" s="322">
        <v>0</v>
      </c>
      <c r="J98" s="12">
        <v>0</v>
      </c>
      <c r="K98" s="322">
        <v>0</v>
      </c>
      <c r="L98" s="322">
        <v>0</v>
      </c>
      <c r="M98" s="322">
        <v>0</v>
      </c>
      <c r="N98" s="12">
        <v>0</v>
      </c>
      <c r="O98" s="323">
        <v>0</v>
      </c>
      <c r="P98" s="322">
        <v>0</v>
      </c>
      <c r="Q98" s="322">
        <v>0</v>
      </c>
      <c r="R98" s="12">
        <v>0</v>
      </c>
      <c r="S98" s="323">
        <v>0</v>
      </c>
      <c r="T98" s="322">
        <v>0</v>
      </c>
      <c r="U98" s="322">
        <v>0</v>
      </c>
      <c r="V98" s="12">
        <v>0</v>
      </c>
      <c r="W98" s="258">
        <v>0</v>
      </c>
      <c r="X98" s="322">
        <v>0</v>
      </c>
      <c r="Y98" s="322">
        <v>0</v>
      </c>
      <c r="Z98" s="12">
        <v>0</v>
      </c>
      <c r="AA98" s="323">
        <v>0</v>
      </c>
      <c r="AB98" s="322">
        <v>0</v>
      </c>
      <c r="AC98" s="322">
        <v>0</v>
      </c>
      <c r="AD98" s="12">
        <v>0</v>
      </c>
      <c r="AE98" s="323">
        <v>0</v>
      </c>
      <c r="AF98" s="322">
        <v>0</v>
      </c>
      <c r="AG98" s="322">
        <v>0</v>
      </c>
      <c r="AH98" s="12">
        <v>0</v>
      </c>
      <c r="AI98" s="258">
        <f>AI109+AI120</f>
        <v>474.04816535999998</v>
      </c>
      <c r="AJ98" s="258">
        <f>AJ109+AJ120</f>
        <v>453.94135361000008</v>
      </c>
      <c r="AK98" s="258">
        <f>AK109+AK120</f>
        <v>168.89655646</v>
      </c>
      <c r="AL98" s="85">
        <f>AK98/AJ98</f>
        <v>0.37206690934156678</v>
      </c>
      <c r="AM98" s="323">
        <v>21.9397004</v>
      </c>
      <c r="AN98" s="322">
        <v>21.262583920000001</v>
      </c>
      <c r="AO98" s="322">
        <v>20.204133030000001</v>
      </c>
      <c r="AP98" s="85">
        <f>AO98/AN98</f>
        <v>0.95022002528091609</v>
      </c>
      <c r="AQ98" s="323">
        <v>12.166589999999999</v>
      </c>
      <c r="AR98" s="322">
        <v>13.348849</v>
      </c>
      <c r="AS98" s="322">
        <v>12.696977729999999</v>
      </c>
      <c r="AT98" s="85">
        <f>AS98/AR98</f>
        <v>0.95116648109511159</v>
      </c>
      <c r="AU98" s="323">
        <v>0.42599999999999999</v>
      </c>
      <c r="AV98" s="322">
        <v>0.42599999999999999</v>
      </c>
      <c r="AW98" s="322">
        <v>0</v>
      </c>
      <c r="AX98" s="85">
        <f>AW98/AV98</f>
        <v>0</v>
      </c>
      <c r="AY98" s="323">
        <v>0</v>
      </c>
      <c r="AZ98" s="322">
        <v>0</v>
      </c>
      <c r="BA98" s="322">
        <v>0</v>
      </c>
      <c r="BB98" s="12">
        <v>0</v>
      </c>
      <c r="BC98" s="323">
        <v>1.6597900000000001</v>
      </c>
      <c r="BD98" s="322">
        <v>2.3948670000000001</v>
      </c>
      <c r="BE98" s="322">
        <v>0.29486699999999999</v>
      </c>
      <c r="BF98" s="95">
        <f>BE98/BD98</f>
        <v>0.12312458270125229</v>
      </c>
      <c r="BG98" s="323">
        <v>2866.3850799999996</v>
      </c>
      <c r="BH98" s="322">
        <v>2886.0270800000003</v>
      </c>
      <c r="BI98" s="322">
        <v>2312.1488419699999</v>
      </c>
      <c r="BJ98" s="85">
        <f>BI98/BH98</f>
        <v>0.80115285750194687</v>
      </c>
      <c r="BK98" s="258">
        <v>2772.9709999999995</v>
      </c>
      <c r="BL98" s="322">
        <v>2599.0239814600004</v>
      </c>
      <c r="BM98" s="322">
        <v>2337.27979628</v>
      </c>
      <c r="BN98" s="85">
        <f t="shared" si="81"/>
        <v>0.89929135435181107</v>
      </c>
      <c r="BO98" s="323">
        <v>77.779790000000006</v>
      </c>
      <c r="BP98" s="322">
        <v>117.77979000000001</v>
      </c>
      <c r="BQ98" s="322">
        <v>90.150007489999993</v>
      </c>
      <c r="BR98" s="85">
        <f>BQ98/BP98</f>
        <v>0.76541151491270265</v>
      </c>
      <c r="BS98" s="323">
        <v>0</v>
      </c>
      <c r="BT98" s="322">
        <v>0</v>
      </c>
      <c r="BU98" s="322">
        <v>0</v>
      </c>
      <c r="BV98" s="12">
        <v>0</v>
      </c>
      <c r="BW98" s="323">
        <v>0</v>
      </c>
      <c r="BX98" s="322">
        <v>0</v>
      </c>
      <c r="BY98" s="322">
        <v>0</v>
      </c>
      <c r="BZ98" s="12">
        <v>0</v>
      </c>
      <c r="CA98" s="323">
        <v>259.82234</v>
      </c>
      <c r="CB98" s="322">
        <v>260.05468279000002</v>
      </c>
      <c r="CC98" s="322">
        <v>229.20682659000002</v>
      </c>
      <c r="CD98" s="12">
        <v>0</v>
      </c>
    </row>
    <row r="99" spans="2:82" x14ac:dyDescent="0.35">
      <c r="B99" s="187" t="s">
        <v>63</v>
      </c>
      <c r="C99" s="327">
        <f>SUM(C93:C98)</f>
        <v>9704.9787350699989</v>
      </c>
      <c r="D99" s="327">
        <f>SUM(D93:D98)</f>
        <v>10113.2392898</v>
      </c>
      <c r="E99" s="327">
        <f>SUM(E93:E98)</f>
        <v>7679.0438411175892</v>
      </c>
      <c r="F99" s="178">
        <f t="shared" si="78"/>
        <v>0.75930605625662506</v>
      </c>
      <c r="G99" s="326">
        <f>SUM(G93:G98)</f>
        <v>5.9190628900000002</v>
      </c>
      <c r="H99" s="327">
        <f>SUM(H93:H98)</f>
        <v>5.8735628899999996</v>
      </c>
      <c r="I99" s="327">
        <f>SUM(I93:I98)</f>
        <v>5.7970689599999998</v>
      </c>
      <c r="J99" s="178">
        <f>I99/H99</f>
        <v>0.98697657087655699</v>
      </c>
      <c r="K99" s="327">
        <f>SUM(K93:K98)</f>
        <v>504.30395999999996</v>
      </c>
      <c r="L99" s="327">
        <f>SUM(L93:L98)</f>
        <v>496.42274925999993</v>
      </c>
      <c r="M99" s="327">
        <f>SUM(M93:M98)</f>
        <v>307.54994268999997</v>
      </c>
      <c r="N99" s="178">
        <f t="shared" ref="N99:N108" si="82">M99/L99</f>
        <v>0.61953233035442867</v>
      </c>
      <c r="O99" s="328">
        <f>SUM(O93:O98)</f>
        <v>20.039070000000002</v>
      </c>
      <c r="P99" s="327">
        <f>SUM(P93:P98)</f>
        <v>19.975071110000002</v>
      </c>
      <c r="Q99" s="327">
        <f>SUM(Q93:Q98)</f>
        <v>12.31898578</v>
      </c>
      <c r="R99" s="178">
        <f>Q99/P99</f>
        <v>0.61671799375136238</v>
      </c>
      <c r="S99" s="328">
        <f>SUM(S93:S98)</f>
        <v>5.0000000000000001E-3</v>
      </c>
      <c r="T99" s="327">
        <f>SUM(T93:T98)</f>
        <v>5.0000000000000001E-3</v>
      </c>
      <c r="U99" s="327">
        <f>SUM(U93:U98)</f>
        <v>2.5000000000000001E-3</v>
      </c>
      <c r="V99" s="178">
        <f>U99/T99</f>
        <v>0.5</v>
      </c>
      <c r="W99" s="326">
        <f>SUM(W93:W98)</f>
        <v>31.074619999999999</v>
      </c>
      <c r="X99" s="327">
        <f>SUM(X93:X98)</f>
        <v>34.707148930000002</v>
      </c>
      <c r="Y99" s="327">
        <f>SUM(Y93:Y98)</f>
        <v>25.079402930000004</v>
      </c>
      <c r="Z99" s="178">
        <f>Y99/X99</f>
        <v>0.72260049307369034</v>
      </c>
      <c r="AA99" s="328">
        <f>SUM(AA93:AA98)</f>
        <v>5.1573099999999998</v>
      </c>
      <c r="AB99" s="327">
        <f>SUM(AB93:AB98)</f>
        <v>5.01694</v>
      </c>
      <c r="AC99" s="327">
        <f>SUM(AC93:AC98)</f>
        <v>5.01694</v>
      </c>
      <c r="AD99" s="178">
        <f>AC99/AB99</f>
        <v>1</v>
      </c>
      <c r="AE99" s="328">
        <f>SUM(AE93:AE98)</f>
        <v>105.52964</v>
      </c>
      <c r="AF99" s="327">
        <f>SUM(AF93:AF98)</f>
        <v>140.52763999999999</v>
      </c>
      <c r="AG99" s="327">
        <f>SUM(AG93:AG98)</f>
        <v>139.26329102</v>
      </c>
      <c r="AH99" s="178">
        <f>AG99/AF99</f>
        <v>0.99100284484959689</v>
      </c>
      <c r="AI99" s="326">
        <f>SUM(AI93:AI98)</f>
        <v>505.36142536</v>
      </c>
      <c r="AJ99" s="327">
        <f>SUM(AJ93:AJ98)</f>
        <v>489.58426279000008</v>
      </c>
      <c r="AK99" s="327">
        <f>SUM(AK93:AK98)</f>
        <v>194.62187996</v>
      </c>
      <c r="AL99" s="178">
        <f>AK99/AJ99</f>
        <v>0.39752478735918884</v>
      </c>
      <c r="AM99" s="328">
        <f>SUM(AM93:AM98)</f>
        <v>34.634988659999998</v>
      </c>
      <c r="AN99" s="327">
        <f>SUM(AN93:AN98)</f>
        <v>37.192331530000004</v>
      </c>
      <c r="AO99" s="327">
        <f>SUM(AO93:AO98)</f>
        <v>25.750062900000003</v>
      </c>
      <c r="AP99" s="178">
        <f>AO99/AN99</f>
        <v>0.69234871385327212</v>
      </c>
      <c r="AQ99" s="328">
        <f>SUM(AQ93:AQ98)</f>
        <v>25.609501942000001</v>
      </c>
      <c r="AR99" s="327">
        <f>SUM(AR93:AR98)</f>
        <v>50.744734939999994</v>
      </c>
      <c r="AS99" s="327">
        <f>SUM(AS93:AS98)</f>
        <v>49.589898040000001</v>
      </c>
      <c r="AT99" s="178">
        <f>AS99/AR99</f>
        <v>0.97724223209825689</v>
      </c>
      <c r="AU99" s="328">
        <f>SUM(AU93:AU98)</f>
        <v>2.2050200000000002</v>
      </c>
      <c r="AV99" s="327">
        <f>SUM(AV93:AV98)</f>
        <v>5.6734550000000006</v>
      </c>
      <c r="AW99" s="327">
        <f>SUM(AW93:AW98)</f>
        <v>4.7421992499999996</v>
      </c>
      <c r="AX99" s="178">
        <f>AW99/AV99</f>
        <v>0.83585738319947878</v>
      </c>
      <c r="AY99" s="328">
        <f>SUM(AY93:AY98)</f>
        <v>17.02478</v>
      </c>
      <c r="AZ99" s="327">
        <f>SUM(AZ93:AZ98)</f>
        <v>17.10675058</v>
      </c>
      <c r="BA99" s="327">
        <f>SUM(BA93:BA98)</f>
        <v>13.99493612</v>
      </c>
      <c r="BB99" s="178">
        <f>BA99/AZ99</f>
        <v>0.8180943572277185</v>
      </c>
      <c r="BC99" s="328">
        <f>SUM(BC93:BC98)</f>
        <v>2.0097900000000002</v>
      </c>
      <c r="BD99" s="327">
        <f>SUM(BD93:BD98)</f>
        <v>2.7448670000000002</v>
      </c>
      <c r="BE99" s="327">
        <f>SUM(BE93:BE98)</f>
        <v>0.64486699999999997</v>
      </c>
      <c r="BF99" s="180">
        <f>BE99/BD99</f>
        <v>0.23493560890199777</v>
      </c>
      <c r="BG99" s="328">
        <f>SUM(BG93:BG98)</f>
        <v>3487.7581699999996</v>
      </c>
      <c r="BH99" s="327">
        <f>SUM(BH93:BH98)</f>
        <v>3594.56904252</v>
      </c>
      <c r="BI99" s="327">
        <f>SUM(BI93:BI98)</f>
        <v>2636.1014654999999</v>
      </c>
      <c r="BJ99" s="178">
        <f>BI99/BH99</f>
        <v>0.73335674856086253</v>
      </c>
      <c r="BK99" s="326">
        <f>SUM(BK93:BK98)</f>
        <v>4543.48963</v>
      </c>
      <c r="BL99" s="327">
        <f>SUM(BL93:BL98)</f>
        <v>4676.98586703</v>
      </c>
      <c r="BM99" s="327">
        <f>SUM(BM93:BM98)</f>
        <v>3877.4275273200001</v>
      </c>
      <c r="BN99" s="178">
        <f t="shared" si="81"/>
        <v>0.82904409753589037</v>
      </c>
      <c r="BO99" s="328">
        <f>SUM(BO93:BO98)</f>
        <v>140.06074000000001</v>
      </c>
      <c r="BP99" s="327">
        <f>SUM(BP93:BP98)</f>
        <v>261.55074000000002</v>
      </c>
      <c r="BQ99" s="327">
        <f>SUM(BQ93:BQ98)</f>
        <v>138.8785474</v>
      </c>
      <c r="BR99" s="178">
        <f>BQ99/BP99</f>
        <v>0.53098128263754862</v>
      </c>
      <c r="BS99" s="328">
        <f>SUM(BS93:BS98)</f>
        <v>0.70499999999999996</v>
      </c>
      <c r="BT99" s="327">
        <f>SUM(BT93:BT98)</f>
        <v>0.70499999999999996</v>
      </c>
      <c r="BU99" s="327">
        <f>SUM(BU93:BU98)</f>
        <v>0.70499999999999996</v>
      </c>
      <c r="BV99" s="178">
        <f>BU99/BT99</f>
        <v>1</v>
      </c>
      <c r="BW99" s="328">
        <f>SUM(BW93:BW98)</f>
        <v>1</v>
      </c>
      <c r="BX99" s="327">
        <f>SUM(BX93:BX98)</f>
        <v>1</v>
      </c>
      <c r="BY99" s="327">
        <f>SUM(BY93:BY98)</f>
        <v>0</v>
      </c>
      <c r="BZ99" s="178">
        <f>BY99/BX99</f>
        <v>0</v>
      </c>
      <c r="CA99" s="328">
        <f>SUM(CA93:CA98)</f>
        <v>273.09102622</v>
      </c>
      <c r="CB99" s="327">
        <f>SUM(CB93:CB98)</f>
        <v>272.85412622000001</v>
      </c>
      <c r="CC99" s="327">
        <f>SUM(CC93:CC98)</f>
        <v>241.55932624000002</v>
      </c>
      <c r="CD99" s="178">
        <f>CC99/CB99</f>
        <v>0.88530574775047655</v>
      </c>
    </row>
    <row r="100" spans="2:82" x14ac:dyDescent="0.35">
      <c r="B100" s="8" t="s">
        <v>64</v>
      </c>
      <c r="C100" s="322">
        <v>4500.2049500000003</v>
      </c>
      <c r="D100" s="322">
        <v>6049.5516973500007</v>
      </c>
      <c r="E100" s="322">
        <v>1958.7737315400007</v>
      </c>
      <c r="F100" s="85">
        <f t="shared" si="78"/>
        <v>0.32378824573034715</v>
      </c>
      <c r="G100" s="258">
        <v>0</v>
      </c>
      <c r="H100" s="322">
        <v>0</v>
      </c>
      <c r="I100" s="322">
        <v>0</v>
      </c>
      <c r="J100" s="12">
        <v>0</v>
      </c>
      <c r="K100" s="322">
        <v>0.25</v>
      </c>
      <c r="L100" s="322">
        <v>0.25</v>
      </c>
      <c r="M100" s="322">
        <v>6.5424960000000004E-2</v>
      </c>
      <c r="N100" s="85">
        <f t="shared" si="82"/>
        <v>0.26169984000000002</v>
      </c>
      <c r="O100" s="323">
        <v>3.5740000000000001E-2</v>
      </c>
      <c r="P100" s="322">
        <v>39.535739999999997</v>
      </c>
      <c r="Q100" s="322">
        <v>39.504084980000002</v>
      </c>
      <c r="R100" s="85">
        <f>Q100/P100</f>
        <v>0.99919933154153695</v>
      </c>
      <c r="S100" s="323">
        <v>0</v>
      </c>
      <c r="T100" s="322">
        <v>0</v>
      </c>
      <c r="U100" s="322">
        <v>0</v>
      </c>
      <c r="V100" s="12">
        <v>0</v>
      </c>
      <c r="W100" s="258">
        <v>0</v>
      </c>
      <c r="X100" s="322">
        <v>0</v>
      </c>
      <c r="Y100" s="322">
        <v>0</v>
      </c>
      <c r="Z100" s="12">
        <v>0</v>
      </c>
      <c r="AA100" s="323">
        <v>0</v>
      </c>
      <c r="AB100" s="322">
        <v>0</v>
      </c>
      <c r="AC100" s="322">
        <v>0</v>
      </c>
      <c r="AD100" s="12">
        <v>0</v>
      </c>
      <c r="AE100" s="323">
        <v>0</v>
      </c>
      <c r="AF100" s="322">
        <v>0</v>
      </c>
      <c r="AG100" s="322">
        <v>0</v>
      </c>
      <c r="AH100" s="12">
        <v>0</v>
      </c>
      <c r="AI100" s="258">
        <f>AI111+AI122</f>
        <v>1388.0957599999999</v>
      </c>
      <c r="AJ100" s="258">
        <f>AJ111+AJ122</f>
        <v>2934.5325659999999</v>
      </c>
      <c r="AK100" s="258">
        <f>AK111+AK122</f>
        <v>1270.4735370000001</v>
      </c>
      <c r="AL100" s="85">
        <f>AK100/AJ100</f>
        <v>0.43293898037456646</v>
      </c>
      <c r="AM100" s="323">
        <v>0</v>
      </c>
      <c r="AN100" s="322">
        <v>0</v>
      </c>
      <c r="AO100" s="322">
        <v>0</v>
      </c>
      <c r="AP100" s="12">
        <v>0</v>
      </c>
      <c r="AQ100" s="323">
        <v>0</v>
      </c>
      <c r="AR100" s="322">
        <v>0</v>
      </c>
      <c r="AS100" s="322">
        <v>0</v>
      </c>
      <c r="AT100" s="12">
        <v>0</v>
      </c>
      <c r="AU100" s="323">
        <v>0</v>
      </c>
      <c r="AV100" s="322">
        <v>0</v>
      </c>
      <c r="AW100" s="322">
        <v>0</v>
      </c>
      <c r="AX100" s="12">
        <v>0</v>
      </c>
      <c r="AY100" s="323">
        <v>2.205E-2</v>
      </c>
      <c r="AZ100" s="322">
        <v>2.205E-2</v>
      </c>
      <c r="BA100" s="322">
        <v>3.6534099999999997E-3</v>
      </c>
      <c r="BB100" s="85">
        <f>BA100/AZ100</f>
        <v>0.16568752834467118</v>
      </c>
      <c r="BC100" s="323">
        <v>0</v>
      </c>
      <c r="BD100" s="322">
        <v>0</v>
      </c>
      <c r="BE100" s="322">
        <v>0</v>
      </c>
      <c r="BF100" s="6">
        <v>0</v>
      </c>
      <c r="BG100" s="323">
        <v>316.82195999999999</v>
      </c>
      <c r="BH100" s="322">
        <v>314.82195999999999</v>
      </c>
      <c r="BI100" s="322">
        <v>136.4</v>
      </c>
      <c r="BJ100" s="85">
        <f>BI100/BH100</f>
        <v>0.43326075474531706</v>
      </c>
      <c r="BK100" s="258">
        <v>2794.9794400000005</v>
      </c>
      <c r="BL100" s="322">
        <v>2760.3893813500003</v>
      </c>
      <c r="BM100" s="322">
        <v>512.32703118999996</v>
      </c>
      <c r="BN100" s="85">
        <f t="shared" si="81"/>
        <v>0.18559955151669236</v>
      </c>
      <c r="BO100" s="323">
        <v>0</v>
      </c>
      <c r="BP100" s="322">
        <v>0</v>
      </c>
      <c r="BQ100" s="322">
        <v>0</v>
      </c>
      <c r="BR100" s="12">
        <v>0</v>
      </c>
      <c r="BS100" s="323">
        <v>0</v>
      </c>
      <c r="BT100" s="322">
        <v>0</v>
      </c>
      <c r="BU100" s="322">
        <v>0</v>
      </c>
      <c r="BV100" s="12">
        <v>0</v>
      </c>
      <c r="BW100" s="323">
        <v>0</v>
      </c>
      <c r="BX100" s="322">
        <v>0</v>
      </c>
      <c r="BY100" s="322">
        <v>0</v>
      </c>
      <c r="BZ100" s="12">
        <v>0</v>
      </c>
      <c r="CA100" s="323">
        <v>0</v>
      </c>
      <c r="CB100" s="322">
        <v>0</v>
      </c>
      <c r="CC100" s="322">
        <v>0</v>
      </c>
      <c r="CD100" s="12">
        <v>0</v>
      </c>
    </row>
    <row r="101" spans="2:82" x14ac:dyDescent="0.35">
      <c r="B101" s="8" t="s">
        <v>65</v>
      </c>
      <c r="C101" s="322">
        <v>0</v>
      </c>
      <c r="D101" s="322">
        <v>0</v>
      </c>
      <c r="E101" s="322">
        <v>0</v>
      </c>
      <c r="F101" s="12">
        <v>0</v>
      </c>
      <c r="G101" s="258">
        <v>0</v>
      </c>
      <c r="H101" s="322">
        <v>0</v>
      </c>
      <c r="I101" s="322">
        <v>0</v>
      </c>
      <c r="J101" s="12">
        <v>0</v>
      </c>
      <c r="K101" s="258">
        <v>0</v>
      </c>
      <c r="L101" s="322">
        <v>0</v>
      </c>
      <c r="M101" s="322">
        <v>0</v>
      </c>
      <c r="N101" s="12">
        <v>0</v>
      </c>
      <c r="O101" s="323">
        <v>0</v>
      </c>
      <c r="P101" s="322">
        <v>0</v>
      </c>
      <c r="Q101" s="322">
        <v>0</v>
      </c>
      <c r="R101" s="12">
        <v>0</v>
      </c>
      <c r="S101" s="323">
        <v>0</v>
      </c>
      <c r="T101" s="322">
        <v>0</v>
      </c>
      <c r="U101" s="322">
        <v>0</v>
      </c>
      <c r="V101" s="12">
        <v>0</v>
      </c>
      <c r="W101" s="258">
        <v>0</v>
      </c>
      <c r="X101" s="322">
        <v>0</v>
      </c>
      <c r="Y101" s="322">
        <v>0</v>
      </c>
      <c r="Z101" s="12">
        <v>0</v>
      </c>
      <c r="AA101" s="323">
        <v>0</v>
      </c>
      <c r="AB101" s="322">
        <v>0</v>
      </c>
      <c r="AC101" s="322">
        <v>0</v>
      </c>
      <c r="AD101" s="12">
        <v>0</v>
      </c>
      <c r="AE101" s="323">
        <v>0</v>
      </c>
      <c r="AF101" s="322">
        <v>0</v>
      </c>
      <c r="AG101" s="322">
        <v>0</v>
      </c>
      <c r="AH101" s="12">
        <v>0</v>
      </c>
      <c r="AI101" s="258">
        <v>0</v>
      </c>
      <c r="AJ101" s="322">
        <v>0</v>
      </c>
      <c r="AK101" s="322">
        <v>0</v>
      </c>
      <c r="AL101" s="12">
        <v>0</v>
      </c>
      <c r="AM101" s="323">
        <v>0</v>
      </c>
      <c r="AN101" s="322">
        <v>0</v>
      </c>
      <c r="AO101" s="322">
        <v>0</v>
      </c>
      <c r="AP101" s="12">
        <v>0</v>
      </c>
      <c r="AQ101" s="323">
        <v>0</v>
      </c>
      <c r="AR101" s="322">
        <v>0</v>
      </c>
      <c r="AS101" s="322">
        <v>0</v>
      </c>
      <c r="AT101" s="12">
        <v>0</v>
      </c>
      <c r="AU101" s="323">
        <v>0</v>
      </c>
      <c r="AV101" s="322">
        <v>0</v>
      </c>
      <c r="AW101" s="322">
        <v>0</v>
      </c>
      <c r="AX101" s="12">
        <v>0</v>
      </c>
      <c r="AY101" s="323">
        <v>0</v>
      </c>
      <c r="AZ101" s="322">
        <v>0</v>
      </c>
      <c r="BA101" s="322">
        <v>0</v>
      </c>
      <c r="BB101" s="12">
        <v>0</v>
      </c>
      <c r="BC101" s="323">
        <v>0</v>
      </c>
      <c r="BD101" s="322">
        <v>0</v>
      </c>
      <c r="BE101" s="322">
        <v>0</v>
      </c>
      <c r="BF101" s="6">
        <v>0</v>
      </c>
      <c r="BG101" s="323">
        <v>0</v>
      </c>
      <c r="BH101" s="322">
        <v>0</v>
      </c>
      <c r="BI101" s="322">
        <v>0</v>
      </c>
      <c r="BJ101" s="12">
        <v>0</v>
      </c>
      <c r="BK101" s="258">
        <v>0</v>
      </c>
      <c r="BL101" s="322">
        <v>0</v>
      </c>
      <c r="BM101" s="322">
        <v>0</v>
      </c>
      <c r="BN101" s="12">
        <v>0</v>
      </c>
      <c r="BO101" s="323">
        <v>0</v>
      </c>
      <c r="BP101" s="322">
        <v>0</v>
      </c>
      <c r="BQ101" s="322">
        <v>0</v>
      </c>
      <c r="BR101" s="12">
        <v>0</v>
      </c>
      <c r="BS101" s="323">
        <v>0</v>
      </c>
      <c r="BT101" s="322">
        <v>0</v>
      </c>
      <c r="BU101" s="322">
        <v>0</v>
      </c>
      <c r="BV101" s="12">
        <v>0</v>
      </c>
      <c r="BW101" s="323">
        <v>0</v>
      </c>
      <c r="BX101" s="322">
        <v>0</v>
      </c>
      <c r="BY101" s="322">
        <v>0</v>
      </c>
      <c r="BZ101" s="12">
        <v>0</v>
      </c>
      <c r="CA101" s="323">
        <v>0</v>
      </c>
      <c r="CB101" s="322">
        <v>0</v>
      </c>
      <c r="CC101" s="322">
        <v>0</v>
      </c>
      <c r="CD101" s="12">
        <v>0</v>
      </c>
    </row>
    <row r="102" spans="2:82" x14ac:dyDescent="0.35">
      <c r="B102" s="329" t="s">
        <v>66</v>
      </c>
      <c r="C102" s="334">
        <f>SUM(C100:C101)</f>
        <v>4500.2049500000003</v>
      </c>
      <c r="D102" s="335">
        <f>SUM(D100:D101)</f>
        <v>6049.5516973500007</v>
      </c>
      <c r="E102" s="335">
        <f>SUM(E100:E101)</f>
        <v>1958.7737315400007</v>
      </c>
      <c r="F102" s="178">
        <f t="shared" si="78"/>
        <v>0.32378824573034715</v>
      </c>
      <c r="G102" s="330">
        <v>0</v>
      </c>
      <c r="H102" s="331">
        <v>0</v>
      </c>
      <c r="I102" s="331">
        <v>0</v>
      </c>
      <c r="J102" s="332">
        <v>0</v>
      </c>
      <c r="K102" s="331">
        <f>SUM(K100:K101)</f>
        <v>0.25</v>
      </c>
      <c r="L102" s="331">
        <f>SUM(L100:L101)</f>
        <v>0.25</v>
      </c>
      <c r="M102" s="331">
        <f>SUM(M100:M101)</f>
        <v>6.5424960000000004E-2</v>
      </c>
      <c r="N102" s="178">
        <f t="shared" si="82"/>
        <v>0.26169984000000002</v>
      </c>
      <c r="O102" s="333">
        <f>SUM(O100:O101)</f>
        <v>3.5740000000000001E-2</v>
      </c>
      <c r="P102" s="330">
        <f>SUM(P100:P101)</f>
        <v>39.535739999999997</v>
      </c>
      <c r="Q102" s="330">
        <f>SUM(Q100:Q101)</f>
        <v>39.504084980000002</v>
      </c>
      <c r="R102" s="178">
        <f t="shared" ref="R102:R108" si="83">Q102/P102</f>
        <v>0.99919933154153695</v>
      </c>
      <c r="S102" s="334">
        <v>0</v>
      </c>
      <c r="T102" s="335">
        <v>0</v>
      </c>
      <c r="U102" s="335">
        <v>0</v>
      </c>
      <c r="V102" s="336">
        <v>0</v>
      </c>
      <c r="W102" s="337">
        <v>0</v>
      </c>
      <c r="X102" s="335">
        <v>0</v>
      </c>
      <c r="Y102" s="335">
        <v>0</v>
      </c>
      <c r="Z102" s="336">
        <v>0</v>
      </c>
      <c r="AA102" s="334">
        <v>0</v>
      </c>
      <c r="AB102" s="335">
        <v>0</v>
      </c>
      <c r="AC102" s="335">
        <v>0</v>
      </c>
      <c r="AD102" s="336">
        <v>0</v>
      </c>
      <c r="AE102" s="334">
        <v>0</v>
      </c>
      <c r="AF102" s="335">
        <v>0</v>
      </c>
      <c r="AG102" s="335">
        <v>0</v>
      </c>
      <c r="AH102" s="336">
        <v>0</v>
      </c>
      <c r="AI102" s="338">
        <f>SUM(AI100:AI101)</f>
        <v>1388.0957599999999</v>
      </c>
      <c r="AJ102" s="339">
        <f>SUM(AJ100:AJ101)</f>
        <v>2934.5325659999999</v>
      </c>
      <c r="AK102" s="335">
        <f>SUM(AK100:AK101)</f>
        <v>1270.4735370000001</v>
      </c>
      <c r="AL102" s="340">
        <f>AK102/AJ102</f>
        <v>0.43293898037456646</v>
      </c>
      <c r="AM102" s="341">
        <f t="shared" ref="AM102:AS102" si="84">SUM(AM100:AM101)</f>
        <v>0</v>
      </c>
      <c r="AN102" s="335">
        <f t="shared" si="84"/>
        <v>0</v>
      </c>
      <c r="AO102" s="335">
        <f t="shared" si="84"/>
        <v>0</v>
      </c>
      <c r="AP102" s="342">
        <f t="shared" si="84"/>
        <v>0</v>
      </c>
      <c r="AQ102" s="341">
        <f t="shared" si="84"/>
        <v>0</v>
      </c>
      <c r="AR102" s="335">
        <f t="shared" si="84"/>
        <v>0</v>
      </c>
      <c r="AS102" s="335">
        <f t="shared" si="84"/>
        <v>0</v>
      </c>
      <c r="AT102" s="336">
        <v>0</v>
      </c>
      <c r="AU102" s="176">
        <f>SUM(AU100:AU101)</f>
        <v>0</v>
      </c>
      <c r="AV102" s="331">
        <f>SUM(AV100:AV101)</f>
        <v>0</v>
      </c>
      <c r="AW102" s="331">
        <f>SUM(AW100:AW101)</f>
        <v>0</v>
      </c>
      <c r="AX102" s="332">
        <v>0</v>
      </c>
      <c r="AY102" s="176">
        <f>SUM(AY100:AY101)</f>
        <v>2.205E-2</v>
      </c>
      <c r="AZ102" s="331">
        <f>SUM(AZ100:AZ101)</f>
        <v>2.205E-2</v>
      </c>
      <c r="BA102" s="331">
        <f>SUM(BA100:BA101)</f>
        <v>3.6534099999999997E-3</v>
      </c>
      <c r="BB102" s="178">
        <f>BA102/AZ102</f>
        <v>0.16568752834467118</v>
      </c>
      <c r="BC102" s="176">
        <f>SUM(BC100:BC101)</f>
        <v>0</v>
      </c>
      <c r="BD102" s="331">
        <f>SUM(BD100:BD101)</f>
        <v>0</v>
      </c>
      <c r="BE102" s="331">
        <f>SUM(BE100:BE101)</f>
        <v>0</v>
      </c>
      <c r="BF102" s="177">
        <v>0</v>
      </c>
      <c r="BG102" s="341">
        <f>SUM(BG100:BG101)</f>
        <v>316.82195999999999</v>
      </c>
      <c r="BH102" s="335">
        <f>SUM(BH100:BH101)</f>
        <v>314.82195999999999</v>
      </c>
      <c r="BI102" s="335">
        <f>SUM(BI100:BI101)</f>
        <v>136.4</v>
      </c>
      <c r="BJ102" s="336">
        <v>0</v>
      </c>
      <c r="BK102" s="177">
        <f>SUM(BK100:BK101)</f>
        <v>2794.9794400000005</v>
      </c>
      <c r="BL102" s="331">
        <f>SUM(BL100:BL101)</f>
        <v>2760.3893813500003</v>
      </c>
      <c r="BM102" s="331">
        <f>SUM(BM100:BM101)</f>
        <v>512.32703118999996</v>
      </c>
      <c r="BN102" s="332">
        <v>0</v>
      </c>
      <c r="BO102" s="341">
        <f t="shared" ref="BO102:CD102" si="85">SUM(BO100:BO101)</f>
        <v>0</v>
      </c>
      <c r="BP102" s="335">
        <f t="shared" si="85"/>
        <v>0</v>
      </c>
      <c r="BQ102" s="335">
        <f t="shared" si="85"/>
        <v>0</v>
      </c>
      <c r="BR102" s="342">
        <f t="shared" si="85"/>
        <v>0</v>
      </c>
      <c r="BS102" s="341">
        <f t="shared" si="85"/>
        <v>0</v>
      </c>
      <c r="BT102" s="335">
        <f t="shared" si="85"/>
        <v>0</v>
      </c>
      <c r="BU102" s="335">
        <f t="shared" si="85"/>
        <v>0</v>
      </c>
      <c r="BV102" s="342">
        <f t="shared" si="85"/>
        <v>0</v>
      </c>
      <c r="BW102" s="341">
        <f t="shared" si="85"/>
        <v>0</v>
      </c>
      <c r="BX102" s="335">
        <f t="shared" si="85"/>
        <v>0</v>
      </c>
      <c r="BY102" s="335">
        <f t="shared" si="85"/>
        <v>0</v>
      </c>
      <c r="BZ102" s="342">
        <f t="shared" si="85"/>
        <v>0</v>
      </c>
      <c r="CA102" s="341">
        <f t="shared" si="85"/>
        <v>0</v>
      </c>
      <c r="CB102" s="335">
        <f t="shared" si="85"/>
        <v>0</v>
      </c>
      <c r="CC102" s="335">
        <f t="shared" si="85"/>
        <v>0</v>
      </c>
      <c r="CD102" s="342">
        <f t="shared" si="85"/>
        <v>0</v>
      </c>
    </row>
    <row r="103" spans="2:82" x14ac:dyDescent="0.35">
      <c r="B103" s="343" t="s">
        <v>177</v>
      </c>
      <c r="C103" s="207">
        <f>C110+C113</f>
        <v>13298.386879999998</v>
      </c>
      <c r="D103" s="207">
        <f>D110+D113</f>
        <v>15210.69829547</v>
      </c>
      <c r="E103" s="207">
        <f>E110+E113</f>
        <v>8943.2950343800003</v>
      </c>
      <c r="F103" s="347">
        <f t="shared" si="78"/>
        <v>0.58796084575837415</v>
      </c>
      <c r="G103" s="207">
        <f>G110+G113</f>
        <v>1.7596600000000002</v>
      </c>
      <c r="H103" s="207">
        <f>H110+H113</f>
        <v>1.7141600000000001</v>
      </c>
      <c r="I103" s="207">
        <f>I110+I113</f>
        <v>1.6376660699999999</v>
      </c>
      <c r="J103" s="319">
        <f t="shared" ref="J103" si="86">I103/H103</f>
        <v>0.95537526835301245</v>
      </c>
      <c r="K103" s="207">
        <f>K110+K113</f>
        <v>230.36096000000001</v>
      </c>
      <c r="L103" s="207">
        <f>L110+L113</f>
        <v>362.83021051999992</v>
      </c>
      <c r="M103" s="207">
        <f>M110+M113</f>
        <v>173.83382890999999</v>
      </c>
      <c r="N103" s="319">
        <f t="shared" si="82"/>
        <v>0.479105167843839</v>
      </c>
      <c r="O103" s="209">
        <f>O110+O113</f>
        <v>19.159810000000004</v>
      </c>
      <c r="P103" s="207">
        <f>P110+P113</f>
        <v>58.59581111</v>
      </c>
      <c r="Q103" s="207">
        <f>Q110+Q113</f>
        <v>51.774818430000003</v>
      </c>
      <c r="R103" s="319">
        <f t="shared" si="83"/>
        <v>0.88359248637764964</v>
      </c>
      <c r="S103" s="209">
        <f>S110+S113</f>
        <v>0</v>
      </c>
      <c r="T103" s="207">
        <f>T110+T113</f>
        <v>0</v>
      </c>
      <c r="U103" s="207">
        <f>U110+U113</f>
        <v>0</v>
      </c>
      <c r="V103" s="345">
        <f t="shared" ref="V103:BA103" si="87">V110+V113</f>
        <v>0</v>
      </c>
      <c r="W103" s="321">
        <f t="shared" si="87"/>
        <v>29.42812</v>
      </c>
      <c r="X103" s="225">
        <f t="shared" si="87"/>
        <v>33.060648929999999</v>
      </c>
      <c r="Y103" s="225">
        <f t="shared" si="87"/>
        <v>23.597532030000004</v>
      </c>
      <c r="Z103" s="345">
        <f t="shared" si="87"/>
        <v>0.71376493788623296</v>
      </c>
      <c r="AA103" s="224">
        <f t="shared" si="87"/>
        <v>0</v>
      </c>
      <c r="AB103" s="225">
        <f t="shared" si="87"/>
        <v>0</v>
      </c>
      <c r="AC103" s="225">
        <f t="shared" si="87"/>
        <v>0</v>
      </c>
      <c r="AD103" s="345">
        <f t="shared" si="87"/>
        <v>0</v>
      </c>
      <c r="AE103" s="224">
        <f t="shared" si="87"/>
        <v>0</v>
      </c>
      <c r="AF103" s="225">
        <f t="shared" si="87"/>
        <v>0</v>
      </c>
      <c r="AG103" s="225">
        <f t="shared" si="87"/>
        <v>0</v>
      </c>
      <c r="AH103" s="345">
        <f t="shared" si="87"/>
        <v>0</v>
      </c>
      <c r="AI103" s="321">
        <f t="shared" si="87"/>
        <v>1683.1257599999999</v>
      </c>
      <c r="AJ103" s="225">
        <f t="shared" si="87"/>
        <v>3167.0827734300001</v>
      </c>
      <c r="AK103" s="225">
        <f t="shared" si="87"/>
        <v>1286.50673538</v>
      </c>
      <c r="AL103" s="345">
        <f t="shared" si="87"/>
        <v>0.57199672931913992</v>
      </c>
      <c r="AM103" s="224">
        <f t="shared" si="87"/>
        <v>0</v>
      </c>
      <c r="AN103" s="225">
        <f t="shared" si="87"/>
        <v>0</v>
      </c>
      <c r="AO103" s="225">
        <f t="shared" si="87"/>
        <v>0</v>
      </c>
      <c r="AP103" s="345">
        <f t="shared" si="87"/>
        <v>0</v>
      </c>
      <c r="AQ103" s="224">
        <f t="shared" si="87"/>
        <v>0</v>
      </c>
      <c r="AR103" s="225">
        <f t="shared" si="87"/>
        <v>0</v>
      </c>
      <c r="AS103" s="225">
        <f t="shared" si="87"/>
        <v>0</v>
      </c>
      <c r="AT103" s="345">
        <f t="shared" si="87"/>
        <v>0</v>
      </c>
      <c r="AU103" s="209">
        <f t="shared" si="87"/>
        <v>0</v>
      </c>
      <c r="AV103" s="207">
        <f t="shared" si="87"/>
        <v>0</v>
      </c>
      <c r="AW103" s="207">
        <f t="shared" si="87"/>
        <v>0</v>
      </c>
      <c r="AX103" s="346">
        <f t="shared" si="87"/>
        <v>0</v>
      </c>
      <c r="AY103" s="209">
        <f t="shared" si="87"/>
        <v>17.04683</v>
      </c>
      <c r="AZ103" s="207">
        <f t="shared" si="87"/>
        <v>17.12880058</v>
      </c>
      <c r="BA103" s="207">
        <f t="shared" si="87"/>
        <v>13.99858953</v>
      </c>
      <c r="BB103" s="347">
        <f>BA103/AZ103</f>
        <v>0.81725451029800011</v>
      </c>
      <c r="BC103" s="209">
        <f t="shared" ref="BC103:BI103" si="88">BC110+BC113</f>
        <v>0</v>
      </c>
      <c r="BD103" s="207">
        <f t="shared" si="88"/>
        <v>0</v>
      </c>
      <c r="BE103" s="207">
        <f t="shared" si="88"/>
        <v>0</v>
      </c>
      <c r="BF103" s="363">
        <f t="shared" si="88"/>
        <v>0</v>
      </c>
      <c r="BG103" s="224">
        <f t="shared" si="88"/>
        <v>3717.8427299999994</v>
      </c>
      <c r="BH103" s="225">
        <f t="shared" si="88"/>
        <v>3821.9536025200005</v>
      </c>
      <c r="BI103" s="225">
        <f t="shared" si="88"/>
        <v>2772.4640654999998</v>
      </c>
      <c r="BJ103" s="320">
        <f>BI103/BH103</f>
        <v>0.72540495093189494</v>
      </c>
      <c r="BK103" s="344">
        <f>BK110+BK113</f>
        <v>7338.469070000001</v>
      </c>
      <c r="BL103" s="207">
        <f>BL110+BL113</f>
        <v>7437.3752483799999</v>
      </c>
      <c r="BM103" s="207">
        <f>BM110+BM113</f>
        <v>4389.7545585099997</v>
      </c>
      <c r="BN103" s="347">
        <f t="shared" ref="BN103:BN111" si="89">BM103/BL103</f>
        <v>0.59022900040792892</v>
      </c>
      <c r="BO103" s="224">
        <f>BO110+BO113</f>
        <v>0</v>
      </c>
      <c r="BP103" s="225">
        <f>BP110+BP113</f>
        <v>50</v>
      </c>
      <c r="BQ103" s="225">
        <f>BQ110+BQ113</f>
        <v>0</v>
      </c>
      <c r="BR103" s="346">
        <v>0</v>
      </c>
      <c r="BS103" s="224">
        <f>BS110+BS113</f>
        <v>0</v>
      </c>
      <c r="BT103" s="225">
        <f>BT110+BT113</f>
        <v>0</v>
      </c>
      <c r="BU103" s="225">
        <f>BU110+BU113</f>
        <v>0</v>
      </c>
      <c r="BV103" s="346">
        <v>0</v>
      </c>
      <c r="BW103" s="224">
        <f>BW110+BW113</f>
        <v>0</v>
      </c>
      <c r="BX103" s="225">
        <f>BX110+BX113</f>
        <v>0</v>
      </c>
      <c r="BY103" s="225">
        <f>BY110+BY113</f>
        <v>0</v>
      </c>
      <c r="BZ103" s="346">
        <v>0</v>
      </c>
      <c r="CA103" s="224">
        <f>CA110+CA113</f>
        <v>261.19394</v>
      </c>
      <c r="CB103" s="225">
        <f>CB110+CB113</f>
        <v>260.95704000000001</v>
      </c>
      <c r="CC103" s="225">
        <f>CC110+CC113</f>
        <v>229.72724002000001</v>
      </c>
      <c r="CD103" s="319">
        <f>CC103/CB103</f>
        <v>0.88032589586393228</v>
      </c>
    </row>
    <row r="104" spans="2:82" x14ac:dyDescent="0.35">
      <c r="B104" s="8" t="s">
        <v>57</v>
      </c>
      <c r="C104" s="322">
        <v>753.90935999999999</v>
      </c>
      <c r="D104" s="322">
        <v>754.60734871999978</v>
      </c>
      <c r="E104" s="322">
        <v>653.66877840000006</v>
      </c>
      <c r="F104" s="85">
        <f t="shared" si="78"/>
        <v>0.86623696351325441</v>
      </c>
      <c r="G104" s="258">
        <v>0</v>
      </c>
      <c r="H104" s="322">
        <v>0</v>
      </c>
      <c r="I104" s="322">
        <v>0</v>
      </c>
      <c r="J104" s="12">
        <v>0</v>
      </c>
      <c r="K104" s="322">
        <v>80.634780000000006</v>
      </c>
      <c r="L104" s="322">
        <v>81.306320999999997</v>
      </c>
      <c r="M104" s="322">
        <v>71.298193839999996</v>
      </c>
      <c r="N104" s="85">
        <f t="shared" si="82"/>
        <v>0.87690837518032572</v>
      </c>
      <c r="O104" s="323">
        <v>4.9009900000000002</v>
      </c>
      <c r="P104" s="322">
        <v>4.9049250000000004</v>
      </c>
      <c r="Q104" s="322">
        <v>4.2885034000000006</v>
      </c>
      <c r="R104" s="85">
        <f t="shared" si="83"/>
        <v>0.8743259886746485</v>
      </c>
      <c r="S104" s="323">
        <v>0</v>
      </c>
      <c r="T104" s="322">
        <v>0</v>
      </c>
      <c r="U104" s="322">
        <v>0</v>
      </c>
      <c r="V104" s="12">
        <v>0</v>
      </c>
      <c r="W104" s="258">
        <v>0</v>
      </c>
      <c r="X104" s="322">
        <v>0</v>
      </c>
      <c r="Y104" s="322">
        <v>0</v>
      </c>
      <c r="Z104" s="12">
        <v>0</v>
      </c>
      <c r="AA104" s="323">
        <v>0</v>
      </c>
      <c r="AB104" s="322">
        <v>0</v>
      </c>
      <c r="AC104" s="322">
        <v>0</v>
      </c>
      <c r="AD104" s="12">
        <v>0</v>
      </c>
      <c r="AE104" s="323">
        <v>0</v>
      </c>
      <c r="AF104" s="322">
        <v>0</v>
      </c>
      <c r="AG104" s="322">
        <v>0</v>
      </c>
      <c r="AH104" s="12">
        <v>0</v>
      </c>
      <c r="AI104" s="258">
        <v>0</v>
      </c>
      <c r="AJ104" s="322">
        <v>0</v>
      </c>
      <c r="AK104" s="322">
        <v>0</v>
      </c>
      <c r="AL104" s="12">
        <v>0</v>
      </c>
      <c r="AM104" s="323">
        <v>0</v>
      </c>
      <c r="AN104" s="322">
        <v>0</v>
      </c>
      <c r="AO104" s="322">
        <v>0</v>
      </c>
      <c r="AP104" s="12">
        <v>0</v>
      </c>
      <c r="AQ104" s="323">
        <v>0</v>
      </c>
      <c r="AR104" s="322">
        <v>0</v>
      </c>
      <c r="AS104" s="322">
        <v>0</v>
      </c>
      <c r="AT104" s="12">
        <v>0</v>
      </c>
      <c r="AU104" s="323">
        <v>0</v>
      </c>
      <c r="AV104" s="322">
        <v>0</v>
      </c>
      <c r="AW104" s="322">
        <v>0</v>
      </c>
      <c r="AX104" s="12">
        <v>0</v>
      </c>
      <c r="AY104" s="323">
        <v>6.6098499999999998</v>
      </c>
      <c r="AZ104" s="322">
        <v>6.6098499999999998</v>
      </c>
      <c r="BA104" s="322">
        <v>5.8023901500000008</v>
      </c>
      <c r="BB104" s="85">
        <f>BA104/AZ104</f>
        <v>0.87783991315990539</v>
      </c>
      <c r="BC104" s="323">
        <v>0</v>
      </c>
      <c r="BD104" s="322">
        <v>0</v>
      </c>
      <c r="BE104" s="322">
        <v>0</v>
      </c>
      <c r="BF104" s="6">
        <v>0</v>
      </c>
      <c r="BG104" s="57">
        <v>19.5322</v>
      </c>
      <c r="BH104" s="59">
        <v>19.33870572</v>
      </c>
      <c r="BI104" s="59">
        <v>15.984415770000002</v>
      </c>
      <c r="BJ104" s="85">
        <f>BI104/BH104</f>
        <v>0.82655044248742005</v>
      </c>
      <c r="BK104" s="258">
        <v>642.23154</v>
      </c>
      <c r="BL104" s="322">
        <v>642.44754699999999</v>
      </c>
      <c r="BM104" s="322">
        <v>556.29527524000002</v>
      </c>
      <c r="BN104" s="85">
        <f t="shared" si="89"/>
        <v>0.86589991328895222</v>
      </c>
      <c r="BO104" s="323">
        <v>0</v>
      </c>
      <c r="BP104" s="322">
        <v>0</v>
      </c>
      <c r="BQ104" s="322">
        <v>0</v>
      </c>
      <c r="BR104" s="12">
        <v>0</v>
      </c>
      <c r="BS104" s="323">
        <v>0</v>
      </c>
      <c r="BT104" s="322">
        <v>0</v>
      </c>
      <c r="BU104" s="322">
        <v>0</v>
      </c>
      <c r="BV104" s="12">
        <v>0</v>
      </c>
      <c r="BW104" s="323">
        <v>0</v>
      </c>
      <c r="BX104" s="322">
        <v>0</v>
      </c>
      <c r="BY104" s="322">
        <v>0</v>
      </c>
      <c r="BZ104" s="12">
        <v>0</v>
      </c>
      <c r="CA104" s="323">
        <v>0</v>
      </c>
      <c r="CB104" s="322">
        <v>0</v>
      </c>
      <c r="CC104" s="322">
        <v>0</v>
      </c>
      <c r="CD104" s="12">
        <v>0</v>
      </c>
    </row>
    <row r="105" spans="2:82" x14ac:dyDescent="0.35">
      <c r="B105" s="8" t="s">
        <v>58</v>
      </c>
      <c r="C105" s="322">
        <v>363.38580000000002</v>
      </c>
      <c r="D105" s="322">
        <v>374.04916080999999</v>
      </c>
      <c r="E105" s="322">
        <v>346.12819993999977</v>
      </c>
      <c r="F105" s="85">
        <f t="shared" si="78"/>
        <v>0.92535483622115977</v>
      </c>
      <c r="G105" s="322">
        <v>0.4</v>
      </c>
      <c r="H105" s="322">
        <v>0.38</v>
      </c>
      <c r="I105" s="322">
        <v>0.30683110999999996</v>
      </c>
      <c r="J105" s="85">
        <f>I105/H105</f>
        <v>0.80745028947368414</v>
      </c>
      <c r="K105" s="322">
        <v>46.51878</v>
      </c>
      <c r="L105" s="322">
        <v>49.51878</v>
      </c>
      <c r="M105" s="322">
        <v>41.033412200000001</v>
      </c>
      <c r="N105" s="85">
        <f t="shared" si="82"/>
        <v>0.82864343992319689</v>
      </c>
      <c r="O105" s="323">
        <v>1.5988899999999999</v>
      </c>
      <c r="P105" s="322">
        <v>1.5846882600000001</v>
      </c>
      <c r="Q105" s="322">
        <v>1.3941081999999998</v>
      </c>
      <c r="R105" s="85">
        <f t="shared" si="83"/>
        <v>0.87973656093091757</v>
      </c>
      <c r="S105" s="323">
        <v>0</v>
      </c>
      <c r="T105" s="322">
        <v>0</v>
      </c>
      <c r="U105" s="322">
        <v>0</v>
      </c>
      <c r="V105" s="12">
        <v>0</v>
      </c>
      <c r="W105" s="323">
        <v>0</v>
      </c>
      <c r="X105" s="322">
        <v>0</v>
      </c>
      <c r="Y105" s="322">
        <v>0</v>
      </c>
      <c r="Z105" s="12">
        <v>0</v>
      </c>
      <c r="AA105" s="323">
        <v>0</v>
      </c>
      <c r="AB105" s="322">
        <v>0</v>
      </c>
      <c r="AC105" s="322">
        <v>0</v>
      </c>
      <c r="AD105" s="12">
        <v>0</v>
      </c>
      <c r="AE105" s="323">
        <v>0</v>
      </c>
      <c r="AF105" s="322">
        <v>0</v>
      </c>
      <c r="AG105" s="322">
        <v>0</v>
      </c>
      <c r="AH105" s="12">
        <v>0</v>
      </c>
      <c r="AI105" s="258">
        <v>0</v>
      </c>
      <c r="AJ105" s="322">
        <v>0.17</v>
      </c>
      <c r="AK105" s="322">
        <v>5.1965259999999999E-2</v>
      </c>
      <c r="AL105" s="85">
        <f>AK105/AJ105</f>
        <v>0.30567799999999995</v>
      </c>
      <c r="AM105" s="323">
        <v>0</v>
      </c>
      <c r="AN105" s="322">
        <v>0</v>
      </c>
      <c r="AO105" s="322">
        <v>0</v>
      </c>
      <c r="AP105" s="12">
        <v>0</v>
      </c>
      <c r="AQ105" s="323">
        <v>0</v>
      </c>
      <c r="AR105" s="322">
        <v>0</v>
      </c>
      <c r="AS105" s="322">
        <v>0</v>
      </c>
      <c r="AT105" s="12">
        <v>0</v>
      </c>
      <c r="AU105" s="323">
        <v>0</v>
      </c>
      <c r="AV105" s="322">
        <v>0</v>
      </c>
      <c r="AW105" s="322">
        <v>0</v>
      </c>
      <c r="AX105" s="12">
        <v>0</v>
      </c>
      <c r="AY105" s="323">
        <v>7.5402200000000006</v>
      </c>
      <c r="AZ105" s="322">
        <v>7.6221905799999998</v>
      </c>
      <c r="BA105" s="322">
        <v>5.7768556300000009</v>
      </c>
      <c r="BB105" s="85">
        <f>BA105/AZ105</f>
        <v>0.75789965750239752</v>
      </c>
      <c r="BC105" s="323">
        <v>0</v>
      </c>
      <c r="BD105" s="322">
        <v>0</v>
      </c>
      <c r="BE105" s="322">
        <v>0</v>
      </c>
      <c r="BF105" s="6">
        <v>0</v>
      </c>
      <c r="BG105" s="323">
        <v>11.97686</v>
      </c>
      <c r="BH105" s="322">
        <v>16.44713552</v>
      </c>
      <c r="BI105" s="7">
        <v>14.20497615</v>
      </c>
      <c r="BJ105" s="504">
        <f>BI105/BH105</f>
        <v>0.86367477988653429</v>
      </c>
      <c r="BK105" s="258">
        <v>294.51945000000006</v>
      </c>
      <c r="BL105" s="322">
        <v>297.89000923999998</v>
      </c>
      <c r="BM105" s="322">
        <v>283.10719713000003</v>
      </c>
      <c r="BN105" s="85">
        <f t="shared" si="89"/>
        <v>0.95037493151343011</v>
      </c>
      <c r="BO105" s="323">
        <v>0</v>
      </c>
      <c r="BP105" s="322">
        <v>0</v>
      </c>
      <c r="BQ105" s="322">
        <v>0</v>
      </c>
      <c r="BR105" s="12">
        <v>0</v>
      </c>
      <c r="BS105" s="323">
        <v>0</v>
      </c>
      <c r="BT105" s="322">
        <v>0</v>
      </c>
      <c r="BU105" s="322">
        <v>0</v>
      </c>
      <c r="BV105" s="12">
        <v>0</v>
      </c>
      <c r="BW105" s="323">
        <v>0</v>
      </c>
      <c r="BX105" s="322">
        <v>0</v>
      </c>
      <c r="BY105" s="322">
        <v>0</v>
      </c>
      <c r="BZ105" s="12">
        <v>0</v>
      </c>
      <c r="CA105" s="323">
        <v>0.83160000000000001</v>
      </c>
      <c r="CB105" s="322">
        <v>0.43635721</v>
      </c>
      <c r="CC105" s="322">
        <v>0.25285426</v>
      </c>
      <c r="CD105" s="85">
        <f>CC105/CB105</f>
        <v>0.57946621301387458</v>
      </c>
    </row>
    <row r="106" spans="2:82" x14ac:dyDescent="0.35">
      <c r="B106" s="8" t="s">
        <v>59</v>
      </c>
      <c r="C106" s="322">
        <v>3.4865400000000002</v>
      </c>
      <c r="D106" s="322">
        <v>3.4783057500000001</v>
      </c>
      <c r="E106" s="322">
        <v>6.0397150199999983</v>
      </c>
      <c r="F106" s="85">
        <f t="shared" si="78"/>
        <v>1.7363956633197062</v>
      </c>
      <c r="G106" s="258">
        <v>0</v>
      </c>
      <c r="H106" s="322">
        <v>0</v>
      </c>
      <c r="I106" s="322">
        <v>0</v>
      </c>
      <c r="J106" s="12">
        <v>0</v>
      </c>
      <c r="K106" s="322">
        <v>0.51</v>
      </c>
      <c r="L106" s="322">
        <v>0.51</v>
      </c>
      <c r="M106" s="322">
        <v>3.2778359999999999E-2</v>
      </c>
      <c r="N106" s="85">
        <f t="shared" si="82"/>
        <v>6.4271294117647051E-2</v>
      </c>
      <c r="O106" s="323">
        <v>0</v>
      </c>
      <c r="P106" s="322">
        <v>1.626785E-2</v>
      </c>
      <c r="Q106" s="322">
        <v>1.5267850000000001E-2</v>
      </c>
      <c r="R106" s="85">
        <f t="shared" si="83"/>
        <v>0.93852906192274954</v>
      </c>
      <c r="S106" s="323">
        <v>0</v>
      </c>
      <c r="T106" s="322">
        <v>0</v>
      </c>
      <c r="U106" s="322">
        <v>0</v>
      </c>
      <c r="V106" s="12">
        <v>0</v>
      </c>
      <c r="W106" s="258">
        <v>0</v>
      </c>
      <c r="X106" s="322">
        <v>0</v>
      </c>
      <c r="Y106" s="322">
        <v>0</v>
      </c>
      <c r="Z106" s="12">
        <v>0</v>
      </c>
      <c r="AA106" s="323">
        <v>0</v>
      </c>
      <c r="AB106" s="322">
        <v>0</v>
      </c>
      <c r="AC106" s="322">
        <v>0</v>
      </c>
      <c r="AD106" s="12">
        <v>0</v>
      </c>
      <c r="AE106" s="323">
        <v>0</v>
      </c>
      <c r="AF106" s="322">
        <v>0</v>
      </c>
      <c r="AG106" s="322">
        <v>0</v>
      </c>
      <c r="AH106" s="12">
        <v>0</v>
      </c>
      <c r="AI106" s="258">
        <v>0</v>
      </c>
      <c r="AJ106" s="322">
        <v>0</v>
      </c>
      <c r="AK106" s="322">
        <v>0</v>
      </c>
      <c r="AL106" s="12">
        <v>0</v>
      </c>
      <c r="AM106" s="323">
        <v>0</v>
      </c>
      <c r="AN106" s="322">
        <v>0</v>
      </c>
      <c r="AO106" s="322">
        <v>0</v>
      </c>
      <c r="AP106" s="12">
        <v>0</v>
      </c>
      <c r="AQ106" s="323">
        <v>0</v>
      </c>
      <c r="AR106" s="322">
        <v>0</v>
      </c>
      <c r="AS106" s="322">
        <v>0</v>
      </c>
      <c r="AT106" s="12">
        <v>0</v>
      </c>
      <c r="AU106" s="323">
        <v>0</v>
      </c>
      <c r="AV106" s="322">
        <v>0</v>
      </c>
      <c r="AW106" s="322">
        <v>0</v>
      </c>
      <c r="AX106" s="12">
        <v>0</v>
      </c>
      <c r="AY106" s="323">
        <v>0</v>
      </c>
      <c r="AZ106" s="322">
        <v>0</v>
      </c>
      <c r="BA106" s="322">
        <v>0</v>
      </c>
      <c r="BB106" s="12">
        <v>0</v>
      </c>
      <c r="BC106" s="323">
        <v>0</v>
      </c>
      <c r="BD106" s="322">
        <v>0</v>
      </c>
      <c r="BE106" s="322">
        <v>0</v>
      </c>
      <c r="BF106" s="6">
        <v>0</v>
      </c>
      <c r="BG106" s="323">
        <v>0</v>
      </c>
      <c r="BH106" s="322">
        <v>0</v>
      </c>
      <c r="BI106" s="322">
        <v>0</v>
      </c>
      <c r="BJ106" s="12">
        <v>0</v>
      </c>
      <c r="BK106" s="258">
        <v>2.9615399999999998</v>
      </c>
      <c r="BL106" s="322">
        <v>2.9370379</v>
      </c>
      <c r="BM106" s="132">
        <v>5.9916688099999993</v>
      </c>
      <c r="BN106" s="85">
        <f t="shared" si="89"/>
        <v>2.0400379613759836</v>
      </c>
      <c r="BO106" s="323">
        <v>0</v>
      </c>
      <c r="BP106" s="322">
        <v>0</v>
      </c>
      <c r="BQ106" s="322">
        <v>0</v>
      </c>
      <c r="BR106" s="12">
        <v>0</v>
      </c>
      <c r="BS106" s="323">
        <v>0</v>
      </c>
      <c r="BT106" s="322">
        <v>0</v>
      </c>
      <c r="BU106" s="322">
        <v>0</v>
      </c>
      <c r="BV106" s="12">
        <v>0</v>
      </c>
      <c r="BW106" s="323">
        <v>0</v>
      </c>
      <c r="BX106" s="322">
        <v>0</v>
      </c>
      <c r="BY106" s="322">
        <v>0</v>
      </c>
      <c r="BZ106" s="12">
        <v>0</v>
      </c>
      <c r="CA106" s="323">
        <v>1.4999999999999999E-2</v>
      </c>
      <c r="CB106" s="322">
        <v>1.4999999999999999E-2</v>
      </c>
      <c r="CC106" s="322">
        <v>0</v>
      </c>
      <c r="CD106" s="85">
        <f>CC106/CB106</f>
        <v>0</v>
      </c>
    </row>
    <row r="107" spans="2:82" x14ac:dyDescent="0.35">
      <c r="B107" s="8" t="s">
        <v>60</v>
      </c>
      <c r="C107" s="132">
        <v>326.81747999999999</v>
      </c>
      <c r="D107" s="132">
        <v>340.63370020000002</v>
      </c>
      <c r="E107" s="132">
        <v>332.8497180999999</v>
      </c>
      <c r="F107" s="85">
        <f t="shared" si="78"/>
        <v>0.97714852612812586</v>
      </c>
      <c r="G107" s="258">
        <v>0</v>
      </c>
      <c r="H107" s="322">
        <v>0</v>
      </c>
      <c r="I107" s="322">
        <v>0</v>
      </c>
      <c r="J107" s="12">
        <v>0</v>
      </c>
      <c r="K107" s="322">
        <v>1.4510000000000001</v>
      </c>
      <c r="L107" s="322">
        <v>1.4510000000000001</v>
      </c>
      <c r="M107" s="322">
        <v>1.1236879900000001</v>
      </c>
      <c r="N107" s="85">
        <f t="shared" si="82"/>
        <v>0.77442314955203306</v>
      </c>
      <c r="O107" s="323">
        <v>0.18618999999999999</v>
      </c>
      <c r="P107" s="322">
        <v>0.18618999999999999</v>
      </c>
      <c r="Q107" s="322">
        <v>9.6840660000000009E-2</v>
      </c>
      <c r="R107" s="85">
        <f t="shared" si="83"/>
        <v>0.52011740694988995</v>
      </c>
      <c r="S107" s="651">
        <v>0</v>
      </c>
      <c r="T107" s="132">
        <v>0</v>
      </c>
      <c r="U107" s="132">
        <v>0</v>
      </c>
      <c r="V107" s="652">
        <v>0</v>
      </c>
      <c r="W107" s="258">
        <v>0</v>
      </c>
      <c r="X107" s="322">
        <v>0</v>
      </c>
      <c r="Y107" s="322">
        <v>0</v>
      </c>
      <c r="Z107" s="12">
        <v>0</v>
      </c>
      <c r="AA107" s="323">
        <v>0</v>
      </c>
      <c r="AB107" s="322">
        <v>0</v>
      </c>
      <c r="AC107" s="322">
        <v>0</v>
      </c>
      <c r="AD107" s="12">
        <v>0</v>
      </c>
      <c r="AE107" s="323">
        <v>0</v>
      </c>
      <c r="AF107" s="322">
        <v>0</v>
      </c>
      <c r="AG107" s="322">
        <v>0</v>
      </c>
      <c r="AH107" s="12">
        <v>0</v>
      </c>
      <c r="AI107" s="258">
        <v>0.6</v>
      </c>
      <c r="AJ107" s="322">
        <v>0.6</v>
      </c>
      <c r="AK107" s="322">
        <v>0.6</v>
      </c>
      <c r="AL107" s="85">
        <f>AK107/AJ107</f>
        <v>1</v>
      </c>
      <c r="AM107" s="323">
        <v>0</v>
      </c>
      <c r="AN107" s="322">
        <v>0</v>
      </c>
      <c r="AO107" s="322">
        <v>0</v>
      </c>
      <c r="AP107" s="12">
        <v>0</v>
      </c>
      <c r="AQ107" s="323">
        <v>0</v>
      </c>
      <c r="AR107" s="322">
        <v>0</v>
      </c>
      <c r="AS107" s="322">
        <v>0</v>
      </c>
      <c r="AT107" s="12">
        <v>0</v>
      </c>
      <c r="AU107" s="323">
        <v>0</v>
      </c>
      <c r="AV107" s="322">
        <v>0</v>
      </c>
      <c r="AW107" s="322">
        <v>0</v>
      </c>
      <c r="AX107" s="12">
        <v>0</v>
      </c>
      <c r="AY107" s="323">
        <v>0.41969000000000001</v>
      </c>
      <c r="AZ107" s="322">
        <v>0.41969000000000001</v>
      </c>
      <c r="BA107" s="322">
        <v>0.37496487000000001</v>
      </c>
      <c r="BB107" s="85">
        <f>BA107/AZ107</f>
        <v>0.89343293859753625</v>
      </c>
      <c r="BC107" s="323">
        <v>0</v>
      </c>
      <c r="BD107" s="322">
        <v>0</v>
      </c>
      <c r="BE107" s="322">
        <v>0</v>
      </c>
      <c r="BF107" s="6">
        <v>0</v>
      </c>
      <c r="BG107" s="323">
        <v>4.0578400000000006</v>
      </c>
      <c r="BH107" s="322">
        <v>5.5208399999999997</v>
      </c>
      <c r="BI107" s="322">
        <v>5.3158399999999997</v>
      </c>
      <c r="BJ107" s="85">
        <f>BI107/BH107</f>
        <v>0.96286796936698038</v>
      </c>
      <c r="BK107" s="258">
        <v>319.57776000000001</v>
      </c>
      <c r="BL107" s="322">
        <v>332.00498019999998</v>
      </c>
      <c r="BM107" s="322">
        <v>325.07082541</v>
      </c>
      <c r="BN107" s="85">
        <f t="shared" si="89"/>
        <v>0.97911430489439388</v>
      </c>
      <c r="BO107" s="323">
        <v>0</v>
      </c>
      <c r="BP107" s="322">
        <v>0</v>
      </c>
      <c r="BQ107" s="322">
        <v>0</v>
      </c>
      <c r="BR107" s="12">
        <v>0</v>
      </c>
      <c r="BS107" s="323">
        <v>0</v>
      </c>
      <c r="BT107" s="322">
        <v>0</v>
      </c>
      <c r="BU107" s="322">
        <v>0</v>
      </c>
      <c r="BV107" s="12">
        <v>0</v>
      </c>
      <c r="BW107" s="323">
        <v>0</v>
      </c>
      <c r="BX107" s="322">
        <v>0</v>
      </c>
      <c r="BY107" s="322">
        <v>0</v>
      </c>
      <c r="BZ107" s="12">
        <v>0</v>
      </c>
      <c r="CA107" s="323">
        <v>0.52500000000000002</v>
      </c>
      <c r="CB107" s="322">
        <v>0.45100000000000001</v>
      </c>
      <c r="CC107" s="322">
        <v>0.26755916999999996</v>
      </c>
      <c r="CD107" s="85">
        <f>CC107/CB107</f>
        <v>0.5932575831485587</v>
      </c>
    </row>
    <row r="108" spans="2:82" x14ac:dyDescent="0.35">
      <c r="B108" s="8" t="s">
        <v>61</v>
      </c>
      <c r="C108" s="322">
        <v>1244.6743299999998</v>
      </c>
      <c r="D108" s="322">
        <v>1804.0517801399997</v>
      </c>
      <c r="E108" s="322">
        <v>752.79768285</v>
      </c>
      <c r="F108" s="85">
        <f t="shared" si="78"/>
        <v>0.41728163855229294</v>
      </c>
      <c r="G108" s="258">
        <v>1.3596600000000001</v>
      </c>
      <c r="H108" s="322">
        <v>1.33416</v>
      </c>
      <c r="I108" s="322">
        <v>1.33083496</v>
      </c>
      <c r="J108" s="85">
        <f>I108/H108</f>
        <v>0.99750776518558493</v>
      </c>
      <c r="K108" s="322">
        <v>100.99639999999999</v>
      </c>
      <c r="L108" s="322">
        <v>229.79410951999998</v>
      </c>
      <c r="M108" s="322">
        <v>60.280331559999993</v>
      </c>
      <c r="N108" s="85">
        <f t="shared" si="82"/>
        <v>0.26232322354091298</v>
      </c>
      <c r="O108" s="323">
        <v>12.438000000000002</v>
      </c>
      <c r="P108" s="322">
        <v>12.368000000000002</v>
      </c>
      <c r="Q108" s="322">
        <v>6.4760133399999997</v>
      </c>
      <c r="R108" s="85">
        <f t="shared" si="83"/>
        <v>0.52361039294954714</v>
      </c>
      <c r="S108" s="323">
        <v>0</v>
      </c>
      <c r="T108" s="322">
        <v>0</v>
      </c>
      <c r="U108" s="322">
        <v>0</v>
      </c>
      <c r="V108" s="12">
        <v>0</v>
      </c>
      <c r="W108" s="258">
        <v>29.42812</v>
      </c>
      <c r="X108" s="322">
        <v>33.060648929999999</v>
      </c>
      <c r="Y108" s="322">
        <v>23.597532030000004</v>
      </c>
      <c r="Z108" s="85">
        <f>Y108/X108</f>
        <v>0.71376493788623296</v>
      </c>
      <c r="AA108" s="323">
        <v>0</v>
      </c>
      <c r="AB108" s="322">
        <v>0</v>
      </c>
      <c r="AC108" s="322">
        <v>0</v>
      </c>
      <c r="AD108" s="12">
        <v>0</v>
      </c>
      <c r="AE108" s="323">
        <v>0</v>
      </c>
      <c r="AF108" s="322">
        <v>0</v>
      </c>
      <c r="AG108" s="322">
        <v>0</v>
      </c>
      <c r="AH108" s="12">
        <v>0</v>
      </c>
      <c r="AI108" s="258">
        <v>1</v>
      </c>
      <c r="AJ108" s="322">
        <v>5.1596491799999997</v>
      </c>
      <c r="AK108" s="322">
        <v>0.97948943000000011</v>
      </c>
      <c r="AL108" s="12">
        <v>0</v>
      </c>
      <c r="AM108" s="323">
        <v>0</v>
      </c>
      <c r="AN108" s="322">
        <v>0</v>
      </c>
      <c r="AO108" s="322">
        <v>0</v>
      </c>
      <c r="AP108" s="12">
        <v>0</v>
      </c>
      <c r="AQ108" s="323">
        <v>0</v>
      </c>
      <c r="AR108" s="322">
        <v>0</v>
      </c>
      <c r="AS108" s="322">
        <v>0</v>
      </c>
      <c r="AT108" s="12">
        <v>0</v>
      </c>
      <c r="AU108" s="323">
        <v>0</v>
      </c>
      <c r="AV108" s="322">
        <v>0</v>
      </c>
      <c r="AW108" s="322">
        <v>0</v>
      </c>
      <c r="AX108" s="12">
        <v>0</v>
      </c>
      <c r="AY108" s="323">
        <v>2.4550200000000002</v>
      </c>
      <c r="AZ108" s="322">
        <v>2.4550200000000002</v>
      </c>
      <c r="BA108" s="322">
        <v>2.0407254699999999</v>
      </c>
      <c r="BB108" s="85">
        <f>BA108/AZ108</f>
        <v>0.83124596540965034</v>
      </c>
      <c r="BC108" s="323">
        <v>0</v>
      </c>
      <c r="BD108" s="322">
        <v>0</v>
      </c>
      <c r="BE108" s="322">
        <v>0</v>
      </c>
      <c r="BF108" s="6">
        <v>0</v>
      </c>
      <c r="BG108" s="323">
        <v>585.76878999999997</v>
      </c>
      <c r="BH108" s="322">
        <v>667.19788127999993</v>
      </c>
      <c r="BI108" s="322">
        <v>288.40999161000002</v>
      </c>
      <c r="BJ108" s="85">
        <f>BI108/BH108</f>
        <v>0.43227054476955734</v>
      </c>
      <c r="BK108" s="258">
        <v>511.22834</v>
      </c>
      <c r="BL108" s="322">
        <v>802.68231122999998</v>
      </c>
      <c r="BM108" s="322">
        <v>369.68276444999998</v>
      </c>
      <c r="BN108" s="85">
        <f t="shared" si="89"/>
        <v>0.46055925149703636</v>
      </c>
      <c r="BO108" s="323">
        <v>0</v>
      </c>
      <c r="BP108" s="322">
        <v>50</v>
      </c>
      <c r="BQ108" s="322">
        <v>0</v>
      </c>
      <c r="BR108" s="85">
        <f>BQ108/BP108</f>
        <v>0</v>
      </c>
      <c r="BS108" s="323">
        <v>0</v>
      </c>
      <c r="BT108" s="322">
        <v>0</v>
      </c>
      <c r="BU108" s="322">
        <v>0</v>
      </c>
      <c r="BV108" s="12">
        <v>0</v>
      </c>
      <c r="BW108" s="323">
        <v>0</v>
      </c>
      <c r="BX108" s="322">
        <v>0</v>
      </c>
      <c r="BY108" s="322">
        <v>0</v>
      </c>
      <c r="BZ108" s="12">
        <v>0</v>
      </c>
      <c r="CA108" s="323">
        <v>0</v>
      </c>
      <c r="CB108" s="322">
        <v>0</v>
      </c>
      <c r="CC108" s="322">
        <v>0</v>
      </c>
      <c r="CD108" s="12">
        <v>0</v>
      </c>
    </row>
    <row r="109" spans="2:82" x14ac:dyDescent="0.35">
      <c r="B109" s="8" t="s">
        <v>62</v>
      </c>
      <c r="C109" s="322">
        <v>6126.4084199999998</v>
      </c>
      <c r="D109" s="322">
        <v>5904.8263024999997</v>
      </c>
      <c r="E109" s="322">
        <v>4913.1702085299994</v>
      </c>
      <c r="F109" s="85">
        <f t="shared" si="78"/>
        <v>0.83206007371459001</v>
      </c>
      <c r="G109" s="258">
        <v>0</v>
      </c>
      <c r="H109" s="322">
        <v>0</v>
      </c>
      <c r="I109" s="322">
        <v>0</v>
      </c>
      <c r="J109" s="12">
        <v>0</v>
      </c>
      <c r="K109" s="322">
        <v>0</v>
      </c>
      <c r="L109" s="322">
        <v>0</v>
      </c>
      <c r="M109" s="322">
        <v>0</v>
      </c>
      <c r="N109" s="12">
        <v>0</v>
      </c>
      <c r="O109" s="323">
        <v>0</v>
      </c>
      <c r="P109" s="322">
        <v>0</v>
      </c>
      <c r="Q109" s="322">
        <v>0</v>
      </c>
      <c r="R109" s="12">
        <v>0</v>
      </c>
      <c r="S109" s="323">
        <v>0</v>
      </c>
      <c r="T109" s="322">
        <v>0</v>
      </c>
      <c r="U109" s="322">
        <v>0</v>
      </c>
      <c r="V109" s="12">
        <v>0</v>
      </c>
      <c r="W109" s="258">
        <v>0</v>
      </c>
      <c r="X109" s="322">
        <v>0</v>
      </c>
      <c r="Y109" s="322">
        <v>0</v>
      </c>
      <c r="Z109" s="12">
        <v>0</v>
      </c>
      <c r="AA109" s="323">
        <v>0</v>
      </c>
      <c r="AB109" s="322">
        <v>0</v>
      </c>
      <c r="AC109" s="322">
        <v>0</v>
      </c>
      <c r="AD109" s="12">
        <v>0</v>
      </c>
      <c r="AE109" s="323">
        <v>0</v>
      </c>
      <c r="AF109" s="322">
        <v>0</v>
      </c>
      <c r="AG109" s="322">
        <v>0</v>
      </c>
      <c r="AH109" s="12">
        <v>0</v>
      </c>
      <c r="AI109" s="258">
        <v>313.92999999999995</v>
      </c>
      <c r="AJ109" s="322">
        <v>247.12055825000002</v>
      </c>
      <c r="AK109" s="322">
        <v>34.534743689999999</v>
      </c>
      <c r="AL109" s="85">
        <f>AK109/AJ109</f>
        <v>0.13974856618389012</v>
      </c>
      <c r="AM109" s="323">
        <v>0</v>
      </c>
      <c r="AN109" s="322">
        <v>0</v>
      </c>
      <c r="AO109" s="322">
        <v>0</v>
      </c>
      <c r="AP109" s="12">
        <v>0</v>
      </c>
      <c r="AQ109" s="323">
        <v>0</v>
      </c>
      <c r="AR109" s="322">
        <v>0</v>
      </c>
      <c r="AS109" s="322">
        <v>0</v>
      </c>
      <c r="AT109" s="12">
        <v>0</v>
      </c>
      <c r="AU109" s="323">
        <v>0</v>
      </c>
      <c r="AV109" s="322">
        <v>0</v>
      </c>
      <c r="AW109" s="322">
        <v>0</v>
      </c>
      <c r="AX109" s="12">
        <v>0</v>
      </c>
      <c r="AY109" s="323">
        <v>0</v>
      </c>
      <c r="AZ109" s="322">
        <v>0</v>
      </c>
      <c r="BA109" s="322">
        <v>0</v>
      </c>
      <c r="BB109" s="12">
        <v>0</v>
      </c>
      <c r="BC109" s="323">
        <v>0</v>
      </c>
      <c r="BD109" s="322">
        <v>0</v>
      </c>
      <c r="BE109" s="322">
        <v>0</v>
      </c>
      <c r="BF109" s="6">
        <v>0</v>
      </c>
      <c r="BG109" s="323">
        <v>2779.6850799999997</v>
      </c>
      <c r="BH109" s="322">
        <v>2798.6270800000002</v>
      </c>
      <c r="BI109" s="322">
        <v>2312.1488419699999</v>
      </c>
      <c r="BJ109" s="85">
        <f>BI109/BH109</f>
        <v>0.82617253956179104</v>
      </c>
      <c r="BK109" s="258">
        <v>2772.9709999999995</v>
      </c>
      <c r="BL109" s="322">
        <v>2599.0239814600004</v>
      </c>
      <c r="BM109" s="322">
        <v>2337.27979628</v>
      </c>
      <c r="BN109" s="85">
        <f t="shared" si="89"/>
        <v>0.89929135435181107</v>
      </c>
      <c r="BO109" s="323">
        <v>0</v>
      </c>
      <c r="BP109" s="322">
        <v>0</v>
      </c>
      <c r="BQ109" s="322">
        <v>0</v>
      </c>
      <c r="BR109" s="12">
        <v>0</v>
      </c>
      <c r="BS109" s="323">
        <v>0</v>
      </c>
      <c r="BT109" s="322">
        <v>0</v>
      </c>
      <c r="BU109" s="322">
        <v>0</v>
      </c>
      <c r="BV109" s="12">
        <v>0</v>
      </c>
      <c r="BW109" s="323">
        <v>0</v>
      </c>
      <c r="BX109" s="322">
        <v>0</v>
      </c>
      <c r="BY109" s="322">
        <v>0</v>
      </c>
      <c r="BZ109" s="12">
        <v>0</v>
      </c>
      <c r="CA109" s="323">
        <v>259.82234</v>
      </c>
      <c r="CB109" s="322">
        <v>260.05468279000002</v>
      </c>
      <c r="CC109" s="322">
        <v>229.20682659000002</v>
      </c>
      <c r="CD109" s="85">
        <f>CC109/CB109</f>
        <v>0.88137934733938117</v>
      </c>
    </row>
    <row r="110" spans="2:82" x14ac:dyDescent="0.35">
      <c r="B110" s="187" t="s">
        <v>63</v>
      </c>
      <c r="C110" s="327">
        <f>SUM(C104:C109)</f>
        <v>8818.6819299999988</v>
      </c>
      <c r="D110" s="327">
        <f>SUM(D104:D109)</f>
        <v>9181.6465981199981</v>
      </c>
      <c r="E110" s="327">
        <f>SUM(E104:E109)</f>
        <v>7004.6543028399992</v>
      </c>
      <c r="F110" s="178">
        <f t="shared" si="78"/>
        <v>0.76289739841154935</v>
      </c>
      <c r="G110" s="327">
        <f>SUM(G104:G109)</f>
        <v>1.7596600000000002</v>
      </c>
      <c r="H110" s="327">
        <f>SUM(H104:H109)</f>
        <v>1.7141600000000001</v>
      </c>
      <c r="I110" s="327">
        <f>SUM(I104:I109)</f>
        <v>1.6376660699999999</v>
      </c>
      <c r="J110" s="178">
        <f>I110/H110</f>
        <v>0.95537526835301245</v>
      </c>
      <c r="K110" s="327">
        <f>SUM(K104:K109)</f>
        <v>230.11096000000001</v>
      </c>
      <c r="L110" s="327">
        <f>SUM(L104:L109)</f>
        <v>362.58021051999992</v>
      </c>
      <c r="M110" s="327">
        <f>SUM(M104:M109)</f>
        <v>173.76840394999999</v>
      </c>
      <c r="N110" s="178">
        <f>M110/L110</f>
        <v>0.47925506938392304</v>
      </c>
      <c r="O110" s="328">
        <f>SUM(O104:O109)</f>
        <v>19.124070000000003</v>
      </c>
      <c r="P110" s="327">
        <f>SUM(P104:P109)</f>
        <v>19.060071110000003</v>
      </c>
      <c r="Q110" s="327">
        <f>SUM(Q104:Q109)</f>
        <v>12.27073345</v>
      </c>
      <c r="R110" s="178">
        <f>Q110/P110</f>
        <v>0.64379263745569515</v>
      </c>
      <c r="S110" s="176">
        <f t="shared" ref="S110:Y110" si="90">SUM(S104:S109)</f>
        <v>0</v>
      </c>
      <c r="T110" s="331">
        <f t="shared" si="90"/>
        <v>0</v>
      </c>
      <c r="U110" s="331">
        <f t="shared" si="90"/>
        <v>0</v>
      </c>
      <c r="V110" s="349">
        <f t="shared" si="90"/>
        <v>0</v>
      </c>
      <c r="W110" s="177">
        <f t="shared" si="90"/>
        <v>29.42812</v>
      </c>
      <c r="X110" s="331">
        <f t="shared" si="90"/>
        <v>33.060648929999999</v>
      </c>
      <c r="Y110" s="331">
        <f t="shared" si="90"/>
        <v>23.597532030000004</v>
      </c>
      <c r="Z110" s="180">
        <f>Y110/X110</f>
        <v>0.71376493788623296</v>
      </c>
      <c r="AA110" s="176">
        <f>SUM(AA104:AA109)</f>
        <v>0</v>
      </c>
      <c r="AB110" s="331">
        <f>SUM(AB104:AB109)</f>
        <v>0</v>
      </c>
      <c r="AC110" s="331">
        <f>SUM(AC104:AC109)</f>
        <v>0</v>
      </c>
      <c r="AD110" s="332">
        <v>0</v>
      </c>
      <c r="AE110" s="348">
        <v>0</v>
      </c>
      <c r="AF110" s="331">
        <f>SUM(AF104:AF109)</f>
        <v>0</v>
      </c>
      <c r="AG110" s="331">
        <f>SUM(AG104:AG109)</f>
        <v>0</v>
      </c>
      <c r="AH110" s="332">
        <v>0</v>
      </c>
      <c r="AI110" s="330">
        <f>SUM(AI104:AI109)</f>
        <v>315.52999999999997</v>
      </c>
      <c r="AJ110" s="189">
        <f>SUM(AJ104:AJ109)</f>
        <v>253.05020743000003</v>
      </c>
      <c r="AK110" s="331">
        <f>SUM(AK104:AK109)</f>
        <v>36.166198379999997</v>
      </c>
      <c r="AL110" s="178">
        <f>AK110/AJ110</f>
        <v>0.14292103826867822</v>
      </c>
      <c r="AM110" s="333">
        <f>SUM(AM104:AM109)</f>
        <v>0</v>
      </c>
      <c r="AN110" s="189">
        <f>SUM(AN104:AN109)</f>
        <v>0</v>
      </c>
      <c r="AO110" s="331">
        <f>SUM(AO104:AO109)</f>
        <v>0</v>
      </c>
      <c r="AP110" s="349">
        <f>SUM(AP104:AP109)</f>
        <v>0</v>
      </c>
      <c r="AQ110" s="176">
        <f>SUM(AQ108:AQ109)</f>
        <v>0</v>
      </c>
      <c r="AR110" s="189">
        <f>SUM(AR108:AR109)</f>
        <v>0</v>
      </c>
      <c r="AS110" s="331">
        <f>SUM(AS108:AS109)</f>
        <v>0</v>
      </c>
      <c r="AT110" s="177">
        <v>0</v>
      </c>
      <c r="AU110" s="176">
        <f>SUM(AU108:AU109)</f>
        <v>0</v>
      </c>
      <c r="AV110" s="189">
        <f>SUM(AV108:AV109)</f>
        <v>0</v>
      </c>
      <c r="AW110" s="331">
        <f>SUM(AW108:AW109)</f>
        <v>0</v>
      </c>
      <c r="AX110" s="332">
        <v>0</v>
      </c>
      <c r="AY110" s="176">
        <f>SUM(AY104:AY109)</f>
        <v>17.02478</v>
      </c>
      <c r="AZ110" s="189">
        <f>SUM(AZ104:AZ109)</f>
        <v>17.10675058</v>
      </c>
      <c r="BA110" s="331">
        <f>SUM(BA104:BA109)</f>
        <v>13.99493612</v>
      </c>
      <c r="BB110" s="178">
        <f>BA110/AZ110</f>
        <v>0.8180943572277185</v>
      </c>
      <c r="BC110" s="176">
        <f>SUM(BC108:BC109)</f>
        <v>0</v>
      </c>
      <c r="BD110" s="189">
        <f>SUM(BD108:BD109)</f>
        <v>0</v>
      </c>
      <c r="BE110" s="331">
        <f>SUM(BE108:BE109)</f>
        <v>0</v>
      </c>
      <c r="BF110" s="177">
        <v>0</v>
      </c>
      <c r="BG110" s="328">
        <f>SUM(BG104:BG109)</f>
        <v>3401.0207699999996</v>
      </c>
      <c r="BH110" s="327">
        <f>SUM(BH104:BH109)</f>
        <v>3507.1316425200002</v>
      </c>
      <c r="BI110" s="327">
        <f>SUM(BI104:BI109)</f>
        <v>2636.0640654999997</v>
      </c>
      <c r="BJ110" s="178">
        <f>BI110/BH110</f>
        <v>0.75162963190223819</v>
      </c>
      <c r="BK110" s="177">
        <f>SUM(BK104:BK109)</f>
        <v>4543.48963</v>
      </c>
      <c r="BL110" s="331">
        <f>SUM(BL104:BL109)</f>
        <v>4676.98586703</v>
      </c>
      <c r="BM110" s="331">
        <f>SUM(BM104:BM109)</f>
        <v>3877.4275273200001</v>
      </c>
      <c r="BN110" s="350">
        <f t="shared" si="89"/>
        <v>0.82904409753589037</v>
      </c>
      <c r="BO110" s="333">
        <f t="shared" ref="BO110:CC110" si="91">SUM(BO104:BO109)</f>
        <v>0</v>
      </c>
      <c r="BP110" s="189">
        <f t="shared" si="91"/>
        <v>50</v>
      </c>
      <c r="BQ110" s="331">
        <f t="shared" si="91"/>
        <v>0</v>
      </c>
      <c r="BR110" s="350">
        <f t="shared" ref="BR110" si="92">BQ110/BP110</f>
        <v>0</v>
      </c>
      <c r="BS110" s="333">
        <f t="shared" si="91"/>
        <v>0</v>
      </c>
      <c r="BT110" s="189">
        <f t="shared" si="91"/>
        <v>0</v>
      </c>
      <c r="BU110" s="331">
        <f t="shared" si="91"/>
        <v>0</v>
      </c>
      <c r="BV110" s="349">
        <f t="shared" si="91"/>
        <v>0</v>
      </c>
      <c r="BW110" s="333">
        <f t="shared" si="91"/>
        <v>0</v>
      </c>
      <c r="BX110" s="189">
        <f t="shared" si="91"/>
        <v>0</v>
      </c>
      <c r="BY110" s="331">
        <f t="shared" si="91"/>
        <v>0</v>
      </c>
      <c r="BZ110" s="349">
        <f t="shared" si="91"/>
        <v>0</v>
      </c>
      <c r="CA110" s="333">
        <f t="shared" si="91"/>
        <v>261.19394</v>
      </c>
      <c r="CB110" s="189">
        <f t="shared" si="91"/>
        <v>260.95704000000001</v>
      </c>
      <c r="CC110" s="331">
        <f t="shared" si="91"/>
        <v>229.72724002000001</v>
      </c>
      <c r="CD110" s="350">
        <f t="shared" ref="CD110" si="93">CC110/CB110</f>
        <v>0.88032589586393228</v>
      </c>
    </row>
    <row r="111" spans="2:82" x14ac:dyDescent="0.35">
      <c r="B111" s="8" t="s">
        <v>64</v>
      </c>
      <c r="C111" s="322">
        <v>4479.7049500000003</v>
      </c>
      <c r="D111" s="322">
        <v>6029.0516973500007</v>
      </c>
      <c r="E111" s="322">
        <v>1938.6407315400006</v>
      </c>
      <c r="F111" s="85">
        <f t="shared" si="78"/>
        <v>0.32154986038552424</v>
      </c>
      <c r="G111" s="258">
        <v>0</v>
      </c>
      <c r="H111" s="322">
        <v>0</v>
      </c>
      <c r="I111" s="322">
        <v>0</v>
      </c>
      <c r="J111" s="12">
        <v>0</v>
      </c>
      <c r="K111" s="322">
        <v>0.25</v>
      </c>
      <c r="L111" s="322">
        <v>0.25</v>
      </c>
      <c r="M111" s="322">
        <v>6.5424960000000004E-2</v>
      </c>
      <c r="N111" s="85">
        <f>M111/L111</f>
        <v>0.26169984000000002</v>
      </c>
      <c r="O111" s="323">
        <v>3.5740000000000001E-2</v>
      </c>
      <c r="P111" s="322">
        <v>39.535739999999997</v>
      </c>
      <c r="Q111" s="322">
        <v>39.504084980000002</v>
      </c>
      <c r="R111" s="85">
        <f>Q111/P111</f>
        <v>0.99919933154153695</v>
      </c>
      <c r="S111" s="323">
        <v>0</v>
      </c>
      <c r="T111" s="322">
        <v>0</v>
      </c>
      <c r="U111" s="322">
        <v>0</v>
      </c>
      <c r="V111" s="12">
        <v>0</v>
      </c>
      <c r="W111" s="258">
        <v>0</v>
      </c>
      <c r="X111" s="322">
        <v>0</v>
      </c>
      <c r="Y111" s="322">
        <v>0</v>
      </c>
      <c r="Z111" s="12">
        <v>0</v>
      </c>
      <c r="AA111" s="323">
        <v>0</v>
      </c>
      <c r="AB111" s="322">
        <v>0</v>
      </c>
      <c r="AC111" s="322">
        <v>0</v>
      </c>
      <c r="AD111" s="12">
        <v>0</v>
      </c>
      <c r="AE111" s="323">
        <v>0</v>
      </c>
      <c r="AF111" s="322">
        <v>0</v>
      </c>
      <c r="AG111" s="322">
        <v>0</v>
      </c>
      <c r="AH111" s="12">
        <v>0</v>
      </c>
      <c r="AI111" s="258">
        <v>1367.5957599999999</v>
      </c>
      <c r="AJ111" s="322">
        <v>2914.0325659999999</v>
      </c>
      <c r="AK111" s="322">
        <v>1250.340537</v>
      </c>
      <c r="AL111" s="85">
        <f>AK111/AJ111</f>
        <v>0.42907569105046167</v>
      </c>
      <c r="AM111" s="323">
        <v>0</v>
      </c>
      <c r="AN111" s="322">
        <v>0</v>
      </c>
      <c r="AO111" s="322">
        <v>0</v>
      </c>
      <c r="AP111" s="12">
        <v>0</v>
      </c>
      <c r="AQ111" s="323">
        <v>0</v>
      </c>
      <c r="AR111" s="322">
        <v>0</v>
      </c>
      <c r="AS111" s="322">
        <v>0</v>
      </c>
      <c r="AT111" s="12">
        <v>0</v>
      </c>
      <c r="AU111" s="323">
        <v>0</v>
      </c>
      <c r="AV111" s="322">
        <v>0</v>
      </c>
      <c r="AW111" s="322">
        <v>0</v>
      </c>
      <c r="AX111" s="12">
        <v>0</v>
      </c>
      <c r="AY111" s="323">
        <v>2.205E-2</v>
      </c>
      <c r="AZ111" s="322">
        <v>2.205E-2</v>
      </c>
      <c r="BA111" s="322">
        <v>3.6534099999999997E-3</v>
      </c>
      <c r="BB111" s="85">
        <f>BA111/AZ111</f>
        <v>0.16568752834467118</v>
      </c>
      <c r="BC111" s="323">
        <v>0</v>
      </c>
      <c r="BD111" s="322">
        <v>0</v>
      </c>
      <c r="BE111" s="322">
        <v>0</v>
      </c>
      <c r="BF111" s="6">
        <v>0</v>
      </c>
      <c r="BG111" s="323">
        <v>316.82195999999999</v>
      </c>
      <c r="BH111" s="322">
        <v>314.82195999999999</v>
      </c>
      <c r="BI111" s="322">
        <v>136.4</v>
      </c>
      <c r="BJ111" s="85">
        <f>BI111/BH111</f>
        <v>0.43326075474531706</v>
      </c>
      <c r="BK111" s="258">
        <v>2794.9794400000005</v>
      </c>
      <c r="BL111" s="322">
        <v>2760.3893813500003</v>
      </c>
      <c r="BM111" s="322">
        <v>512.32703118999996</v>
      </c>
      <c r="BN111" s="85">
        <f t="shared" si="89"/>
        <v>0.18559955151669236</v>
      </c>
      <c r="BO111" s="323">
        <v>0</v>
      </c>
      <c r="BP111" s="322">
        <v>0</v>
      </c>
      <c r="BQ111" s="322">
        <v>0</v>
      </c>
      <c r="BR111" s="12">
        <v>0</v>
      </c>
      <c r="BS111" s="323">
        <v>0</v>
      </c>
      <c r="BT111" s="322">
        <v>0</v>
      </c>
      <c r="BU111" s="322">
        <v>0</v>
      </c>
      <c r="BV111" s="12">
        <v>0</v>
      </c>
      <c r="BW111" s="323">
        <v>0</v>
      </c>
      <c r="BX111" s="322">
        <v>0</v>
      </c>
      <c r="BY111" s="322">
        <v>0</v>
      </c>
      <c r="BZ111" s="12">
        <v>0</v>
      </c>
      <c r="CA111" s="323">
        <v>0</v>
      </c>
      <c r="CB111" s="322">
        <v>0</v>
      </c>
      <c r="CC111" s="322">
        <v>0</v>
      </c>
      <c r="CD111" s="12">
        <v>0</v>
      </c>
    </row>
    <row r="112" spans="2:82" x14ac:dyDescent="0.35">
      <c r="B112" s="8" t="s">
        <v>65</v>
      </c>
      <c r="C112" s="322">
        <v>0</v>
      </c>
      <c r="D112" s="322">
        <v>0</v>
      </c>
      <c r="E112" s="322">
        <v>0</v>
      </c>
      <c r="F112" s="12">
        <v>0</v>
      </c>
      <c r="G112" s="258">
        <v>0</v>
      </c>
      <c r="H112" s="322">
        <v>0</v>
      </c>
      <c r="I112" s="322">
        <v>0</v>
      </c>
      <c r="J112" s="12">
        <v>0</v>
      </c>
      <c r="K112" s="258">
        <v>0</v>
      </c>
      <c r="L112" s="322">
        <v>0</v>
      </c>
      <c r="M112" s="322">
        <v>0</v>
      </c>
      <c r="N112" s="12">
        <v>0</v>
      </c>
      <c r="O112" s="323">
        <v>0</v>
      </c>
      <c r="P112" s="322">
        <v>0</v>
      </c>
      <c r="Q112" s="322">
        <v>0</v>
      </c>
      <c r="R112" s="12">
        <v>0</v>
      </c>
      <c r="S112" s="323">
        <v>0</v>
      </c>
      <c r="T112" s="322">
        <v>0</v>
      </c>
      <c r="U112" s="322">
        <v>0</v>
      </c>
      <c r="V112" s="12">
        <v>0</v>
      </c>
      <c r="W112" s="258">
        <v>0</v>
      </c>
      <c r="X112" s="322">
        <v>0</v>
      </c>
      <c r="Y112" s="322">
        <v>0</v>
      </c>
      <c r="Z112" s="12">
        <v>0</v>
      </c>
      <c r="AA112" s="323">
        <v>0</v>
      </c>
      <c r="AB112" s="322">
        <v>0</v>
      </c>
      <c r="AC112" s="322">
        <v>0</v>
      </c>
      <c r="AD112" s="12">
        <v>0</v>
      </c>
      <c r="AE112" s="323">
        <v>0</v>
      </c>
      <c r="AF112" s="322">
        <v>0</v>
      </c>
      <c r="AG112" s="322">
        <v>0</v>
      </c>
      <c r="AH112" s="12">
        <v>0</v>
      </c>
      <c r="AI112" s="258">
        <v>0</v>
      </c>
      <c r="AJ112" s="322">
        <v>0</v>
      </c>
      <c r="AK112" s="322">
        <v>0</v>
      </c>
      <c r="AL112" s="12">
        <v>0</v>
      </c>
      <c r="AM112" s="323">
        <v>0</v>
      </c>
      <c r="AN112" s="322">
        <v>0</v>
      </c>
      <c r="AO112" s="322">
        <v>0</v>
      </c>
      <c r="AP112" s="12">
        <v>0</v>
      </c>
      <c r="AQ112" s="323">
        <v>0</v>
      </c>
      <c r="AR112" s="322">
        <v>0</v>
      </c>
      <c r="AS112" s="322">
        <v>0</v>
      </c>
      <c r="AT112" s="12">
        <v>0</v>
      </c>
      <c r="AU112" s="323">
        <v>0</v>
      </c>
      <c r="AV112" s="322">
        <v>0</v>
      </c>
      <c r="AW112" s="322">
        <v>0</v>
      </c>
      <c r="AX112" s="12">
        <v>0</v>
      </c>
      <c r="AY112" s="323">
        <v>0</v>
      </c>
      <c r="AZ112" s="322">
        <v>0</v>
      </c>
      <c r="BA112" s="322">
        <v>0</v>
      </c>
      <c r="BB112" s="12">
        <v>0</v>
      </c>
      <c r="BC112" s="323">
        <v>0</v>
      </c>
      <c r="BD112" s="322">
        <v>0</v>
      </c>
      <c r="BE112" s="322">
        <v>0</v>
      </c>
      <c r="BF112" s="6">
        <v>0</v>
      </c>
      <c r="BG112" s="323">
        <v>0</v>
      </c>
      <c r="BH112" s="322">
        <v>0</v>
      </c>
      <c r="BI112" s="322">
        <v>0</v>
      </c>
      <c r="BJ112" s="12">
        <v>0</v>
      </c>
      <c r="BK112" s="258">
        <v>0</v>
      </c>
      <c r="BL112" s="322">
        <v>0</v>
      </c>
      <c r="BM112" s="322">
        <v>0</v>
      </c>
      <c r="BN112" s="12">
        <v>0</v>
      </c>
      <c r="BO112" s="323">
        <v>0</v>
      </c>
      <c r="BP112" s="322">
        <v>0</v>
      </c>
      <c r="BQ112" s="322">
        <v>0</v>
      </c>
      <c r="BR112" s="12">
        <v>0</v>
      </c>
      <c r="BS112" s="323">
        <v>0</v>
      </c>
      <c r="BT112" s="322">
        <v>0</v>
      </c>
      <c r="BU112" s="322">
        <v>0</v>
      </c>
      <c r="BV112" s="12">
        <v>0</v>
      </c>
      <c r="BW112" s="323">
        <v>0</v>
      </c>
      <c r="BX112" s="322">
        <v>0</v>
      </c>
      <c r="BY112" s="322">
        <v>0</v>
      </c>
      <c r="BZ112" s="12">
        <v>0</v>
      </c>
      <c r="CA112" s="323">
        <v>0</v>
      </c>
      <c r="CB112" s="322">
        <v>0</v>
      </c>
      <c r="CC112" s="322">
        <v>0</v>
      </c>
      <c r="CD112" s="12">
        <v>0</v>
      </c>
    </row>
    <row r="113" spans="2:82" x14ac:dyDescent="0.35">
      <c r="B113" s="329" t="s">
        <v>66</v>
      </c>
      <c r="C113" s="334">
        <f>SUM(C111:C112)</f>
        <v>4479.7049500000003</v>
      </c>
      <c r="D113" s="335">
        <f>SUM(D111:D112)</f>
        <v>6029.0516973500007</v>
      </c>
      <c r="E113" s="335">
        <f>SUM(E111:E112)</f>
        <v>1938.6407315400006</v>
      </c>
      <c r="F113" s="350">
        <f t="shared" si="78"/>
        <v>0.32154986038552424</v>
      </c>
      <c r="G113" s="330">
        <v>0</v>
      </c>
      <c r="H113" s="331">
        <v>0</v>
      </c>
      <c r="I113" s="331">
        <v>0</v>
      </c>
      <c r="J113" s="332">
        <v>0</v>
      </c>
      <c r="K113" s="331">
        <f>SUM(K111:K112)</f>
        <v>0.25</v>
      </c>
      <c r="L113" s="331">
        <f>SUM(L111:L112)</f>
        <v>0.25</v>
      </c>
      <c r="M113" s="331">
        <f>SUM(M111:M112)</f>
        <v>6.5424960000000004E-2</v>
      </c>
      <c r="N113" s="178">
        <f>M113/L113</f>
        <v>0.26169984000000002</v>
      </c>
      <c r="O113" s="333">
        <f>SUM(O111:O112)</f>
        <v>3.5740000000000001E-2</v>
      </c>
      <c r="P113" s="330">
        <f>SUM(P111:P112)</f>
        <v>39.535739999999997</v>
      </c>
      <c r="Q113" s="330">
        <f>SUM(Q111:Q112)</f>
        <v>39.504084980000002</v>
      </c>
      <c r="R113" s="178">
        <f>Q113/P113</f>
        <v>0.99919933154153695</v>
      </c>
      <c r="S113" s="333">
        <v>0</v>
      </c>
      <c r="T113" s="331">
        <v>0</v>
      </c>
      <c r="U113" s="331">
        <v>0</v>
      </c>
      <c r="V113" s="332">
        <v>0</v>
      </c>
      <c r="W113" s="330">
        <v>0</v>
      </c>
      <c r="X113" s="331">
        <v>0</v>
      </c>
      <c r="Y113" s="331">
        <v>0</v>
      </c>
      <c r="Z113" s="332">
        <v>0</v>
      </c>
      <c r="AA113" s="333">
        <v>0</v>
      </c>
      <c r="AB113" s="331">
        <v>0</v>
      </c>
      <c r="AC113" s="331">
        <v>0</v>
      </c>
      <c r="AD113" s="332">
        <v>0</v>
      </c>
      <c r="AE113" s="333">
        <v>0</v>
      </c>
      <c r="AF113" s="331">
        <v>0</v>
      </c>
      <c r="AG113" s="331">
        <v>0</v>
      </c>
      <c r="AH113" s="332">
        <v>0</v>
      </c>
      <c r="AI113" s="177">
        <f>SUM(AI111:AI112)</f>
        <v>1367.5957599999999</v>
      </c>
      <c r="AJ113" s="339">
        <f>SUM(AJ111:AJ112)</f>
        <v>2914.0325659999999</v>
      </c>
      <c r="AK113" s="335">
        <f>SUM(AK111:AK112)</f>
        <v>1250.340537</v>
      </c>
      <c r="AL113" s="178">
        <f>AK113/AJ113</f>
        <v>0.42907569105046167</v>
      </c>
      <c r="AM113" s="176">
        <f>SUM(AM111:AM112)</f>
        <v>0</v>
      </c>
      <c r="AN113" s="339">
        <f>SUM(AN111:AN112)</f>
        <v>0</v>
      </c>
      <c r="AO113" s="335">
        <f>SUM(AO111:AO112)</f>
        <v>0</v>
      </c>
      <c r="AP113" s="349">
        <f>SUM(AP107:AP112)</f>
        <v>0</v>
      </c>
      <c r="AQ113" s="176">
        <f>SUM(AQ111:AQ112)</f>
        <v>0</v>
      </c>
      <c r="AR113" s="339">
        <f>SUM(AR111:AR112)</f>
        <v>0</v>
      </c>
      <c r="AS113" s="335">
        <f>SUM(AS111:AS112)</f>
        <v>0</v>
      </c>
      <c r="AT113" s="342">
        <v>0</v>
      </c>
      <c r="AU113" s="176">
        <f>SUM(AU111:AU112)</f>
        <v>0</v>
      </c>
      <c r="AV113" s="339">
        <f>SUM(AV111:AV112)</f>
        <v>0</v>
      </c>
      <c r="AW113" s="335">
        <f>SUM(AW111:AW112)</f>
        <v>0</v>
      </c>
      <c r="AX113" s="342">
        <v>0</v>
      </c>
      <c r="AY113" s="176">
        <f>SUM(AY111:AY112)</f>
        <v>2.205E-2</v>
      </c>
      <c r="AZ113" s="339">
        <f>SUM(AZ111:AZ112)</f>
        <v>2.205E-2</v>
      </c>
      <c r="BA113" s="335">
        <f>SUM(BA111:BA112)</f>
        <v>3.6534099999999997E-3</v>
      </c>
      <c r="BB113" s="351">
        <f>BA113/AZ113</f>
        <v>0.16568752834467118</v>
      </c>
      <c r="BC113" s="176">
        <f>SUM(BC111:BC112)</f>
        <v>0</v>
      </c>
      <c r="BD113" s="339">
        <f>SUM(BD111:BD112)</f>
        <v>0</v>
      </c>
      <c r="BE113" s="335">
        <f>SUM(BE111:BE112)</f>
        <v>0</v>
      </c>
      <c r="BF113" s="339">
        <v>0</v>
      </c>
      <c r="BG113" s="341">
        <f t="shared" ref="BG113:BM113" si="94">SUM(BG111:BG112)</f>
        <v>316.82195999999999</v>
      </c>
      <c r="BH113" s="335">
        <f t="shared" si="94"/>
        <v>314.82195999999999</v>
      </c>
      <c r="BI113" s="335">
        <f t="shared" si="94"/>
        <v>136.4</v>
      </c>
      <c r="BJ113" s="351">
        <f t="shared" si="94"/>
        <v>0.43326075474531706</v>
      </c>
      <c r="BK113" s="177">
        <f t="shared" si="94"/>
        <v>2794.9794400000005</v>
      </c>
      <c r="BL113" s="339">
        <f t="shared" si="94"/>
        <v>2760.3893813500003</v>
      </c>
      <c r="BM113" s="335">
        <f t="shared" si="94"/>
        <v>512.32703118999996</v>
      </c>
      <c r="BN113" s="351">
        <f>BM113/BL113</f>
        <v>0.18559955151669236</v>
      </c>
      <c r="BO113" s="176">
        <f>SUM(BO111:BO112)</f>
        <v>0</v>
      </c>
      <c r="BP113" s="339">
        <f>SUM(BP111:BP112)</f>
        <v>0</v>
      </c>
      <c r="BQ113" s="335">
        <f>SUM(BQ111:BQ112)</f>
        <v>0</v>
      </c>
      <c r="BR113" s="342">
        <v>0</v>
      </c>
      <c r="BS113" s="176">
        <f>SUM(BS111:BS112)</f>
        <v>0</v>
      </c>
      <c r="BT113" s="339">
        <f>SUM(BT111:BT112)</f>
        <v>0</v>
      </c>
      <c r="BU113" s="335">
        <f>SUM(BU111:BU112)</f>
        <v>0</v>
      </c>
      <c r="BV113" s="342">
        <v>0</v>
      </c>
      <c r="BW113" s="176">
        <f>SUM(BW111:BW112)</f>
        <v>0</v>
      </c>
      <c r="BX113" s="339">
        <f>SUM(BX111:BX112)</f>
        <v>0</v>
      </c>
      <c r="BY113" s="335">
        <f>SUM(BY111:BY112)</f>
        <v>0</v>
      </c>
      <c r="BZ113" s="342">
        <v>0</v>
      </c>
      <c r="CA113" s="176">
        <f>SUM(CA111:CA112)</f>
        <v>0</v>
      </c>
      <c r="CB113" s="339">
        <f>SUM(CB111:CB112)</f>
        <v>0</v>
      </c>
      <c r="CC113" s="335">
        <f>SUM(CC111:CC112)</f>
        <v>0</v>
      </c>
      <c r="CD113" s="342">
        <v>0</v>
      </c>
    </row>
    <row r="114" spans="2:82" x14ac:dyDescent="0.35">
      <c r="B114" s="343" t="s">
        <v>178</v>
      </c>
      <c r="C114" s="207">
        <f>C121+C124</f>
        <v>894.96471884999983</v>
      </c>
      <c r="D114" s="207">
        <f>D121+D124</f>
        <v>940.26060546000008</v>
      </c>
      <c r="E114" s="207">
        <f>E121+E124</f>
        <v>682.69045205200007</v>
      </c>
      <c r="F114" s="347">
        <f t="shared" si="78"/>
        <v>0.72606514416076173</v>
      </c>
      <c r="G114" s="207">
        <f>G121+G124</f>
        <v>4.15940289</v>
      </c>
      <c r="H114" s="207">
        <f>H121+H124</f>
        <v>4.15940289</v>
      </c>
      <c r="I114" s="207">
        <f>I121+I124</f>
        <v>4.15940289</v>
      </c>
      <c r="J114" s="319">
        <f t="shared" ref="J114" si="95">I114/H114</f>
        <v>1</v>
      </c>
      <c r="K114" s="207">
        <f>K121+K124</f>
        <v>274.19299999999998</v>
      </c>
      <c r="L114" s="207">
        <f>L121+L124</f>
        <v>133.84253874000001</v>
      </c>
      <c r="M114" s="207">
        <f>M121+M124</f>
        <v>133.78153874</v>
      </c>
      <c r="N114" s="319">
        <f>M114/L114</f>
        <v>0.99954424056376801</v>
      </c>
      <c r="O114" s="209">
        <f t="shared" ref="O114:U114" si="96">O121+O124</f>
        <v>0.91500000000000004</v>
      </c>
      <c r="P114" s="207">
        <f t="shared" si="96"/>
        <v>0.91500000000000004</v>
      </c>
      <c r="Q114" s="207">
        <f t="shared" si="96"/>
        <v>4.8252330000000003E-2</v>
      </c>
      <c r="R114" s="346">
        <f t="shared" si="96"/>
        <v>5.2734786885245903E-2</v>
      </c>
      <c r="S114" s="209">
        <f t="shared" si="96"/>
        <v>5.0000000000000001E-3</v>
      </c>
      <c r="T114" s="207">
        <f t="shared" si="96"/>
        <v>5.0000000000000001E-3</v>
      </c>
      <c r="U114" s="207">
        <f t="shared" si="96"/>
        <v>2.5000000000000001E-3</v>
      </c>
      <c r="V114" s="319">
        <f>U114/T114</f>
        <v>0.5</v>
      </c>
      <c r="W114" s="344">
        <f>W121+W124</f>
        <v>1.6465000000000001</v>
      </c>
      <c r="X114" s="207">
        <f>X121+X124</f>
        <v>1.6465000000000001</v>
      </c>
      <c r="Y114" s="207">
        <f>Y121+Y124</f>
        <v>1.4818709000000001</v>
      </c>
      <c r="Z114" s="319">
        <f>Y114/X114</f>
        <v>0.90001269359246894</v>
      </c>
      <c r="AA114" s="209">
        <f>AA121+AA124</f>
        <v>5.1573099999999998</v>
      </c>
      <c r="AB114" s="207">
        <f>AB121+AB124</f>
        <v>5.01694</v>
      </c>
      <c r="AC114" s="207">
        <f>AC121+AC124</f>
        <v>5.01694</v>
      </c>
      <c r="AD114" s="319">
        <f>AC114/AB114</f>
        <v>1</v>
      </c>
      <c r="AE114" s="209">
        <f>AE121+AE124</f>
        <v>105.52964</v>
      </c>
      <c r="AF114" s="207">
        <f>AF121+AF124</f>
        <v>140.52763999999999</v>
      </c>
      <c r="AG114" s="207">
        <f>AG121+AG124</f>
        <v>139.26329102</v>
      </c>
      <c r="AH114" s="319">
        <f>AG114/AF114</f>
        <v>0.99100284484959689</v>
      </c>
      <c r="AI114" s="344">
        <f>AI121+AI124</f>
        <v>210.33142536000003</v>
      </c>
      <c r="AJ114" s="207">
        <f>AJ121+AJ124</f>
        <v>257.03405536000002</v>
      </c>
      <c r="AK114" s="207">
        <f>AK121+AK124</f>
        <v>178.58868158000001</v>
      </c>
      <c r="AL114" s="319">
        <f>AK114/AJ114</f>
        <v>0.69480552423246023</v>
      </c>
      <c r="AM114" s="209">
        <f>AM121+AM124</f>
        <v>34.634988659999998</v>
      </c>
      <c r="AN114" s="207">
        <f>AN121+AN124</f>
        <v>37.192331530000004</v>
      </c>
      <c r="AO114" s="207">
        <f>AO121+AO124</f>
        <v>25.750062900000003</v>
      </c>
      <c r="AP114" s="319">
        <f>AO114/AN114</f>
        <v>0.69234871385327212</v>
      </c>
      <c r="AQ114" s="209">
        <f>AQ121+AQ124</f>
        <v>25.609501942000001</v>
      </c>
      <c r="AR114" s="207">
        <f>AR121+AR124</f>
        <v>50.744734939999994</v>
      </c>
      <c r="AS114" s="207">
        <f>AS121+AS124</f>
        <v>49.589898040000001</v>
      </c>
      <c r="AT114" s="320">
        <v>0.99767225668412618</v>
      </c>
      <c r="AU114" s="209">
        <f>AU121+AU124</f>
        <v>2.2050200000000002</v>
      </c>
      <c r="AV114" s="207">
        <f>AV121+AV124</f>
        <v>5.6734550000000006</v>
      </c>
      <c r="AW114" s="207">
        <f>AW121+AW124</f>
        <v>4.7421992499999996</v>
      </c>
      <c r="AX114" s="320">
        <f>AW114/AV114</f>
        <v>0.83585738319947878</v>
      </c>
      <c r="AY114" s="209">
        <f t="shared" ref="AY114:BE114" si="97">AY121+AY124</f>
        <v>0</v>
      </c>
      <c r="AZ114" s="207">
        <f t="shared" si="97"/>
        <v>0</v>
      </c>
      <c r="BA114" s="207">
        <f t="shared" si="97"/>
        <v>0</v>
      </c>
      <c r="BB114" s="346">
        <f t="shared" si="97"/>
        <v>0</v>
      </c>
      <c r="BC114" s="209">
        <f t="shared" si="97"/>
        <v>2.0097900000000002</v>
      </c>
      <c r="BD114" s="207">
        <f t="shared" si="97"/>
        <v>2.7448670000000002</v>
      </c>
      <c r="BE114" s="207">
        <f t="shared" si="97"/>
        <v>0.64486699999999997</v>
      </c>
      <c r="BF114" s="362">
        <f>BE114/BD114</f>
        <v>0.23493560890199777</v>
      </c>
      <c r="BG114" s="224">
        <f>BG121+BG124</f>
        <v>86.737400000000008</v>
      </c>
      <c r="BH114" s="225">
        <f>BH121+BH124</f>
        <v>87.437400000000011</v>
      </c>
      <c r="BI114" s="225">
        <f>BI121+BI124</f>
        <v>3.7400000000000003E-2</v>
      </c>
      <c r="BJ114" s="320">
        <f>BI114/BH114</f>
        <v>4.2773458497164825E-4</v>
      </c>
      <c r="BK114" s="344">
        <f t="shared" ref="BK114:BQ114" si="98">BK121+BK124</f>
        <v>0</v>
      </c>
      <c r="BL114" s="225">
        <f t="shared" si="98"/>
        <v>0</v>
      </c>
      <c r="BM114" s="225">
        <f t="shared" si="98"/>
        <v>0</v>
      </c>
      <c r="BN114" s="225">
        <f t="shared" si="98"/>
        <v>0</v>
      </c>
      <c r="BO114" s="209">
        <f t="shared" si="98"/>
        <v>140.06074000000001</v>
      </c>
      <c r="BP114" s="207">
        <f t="shared" si="98"/>
        <v>211.55074000000002</v>
      </c>
      <c r="BQ114" s="207">
        <f t="shared" si="98"/>
        <v>138.8785474</v>
      </c>
      <c r="BR114" s="320">
        <f>BQ114/BP114</f>
        <v>0.65647866511835407</v>
      </c>
      <c r="BS114" s="209">
        <f>BS121+BS124</f>
        <v>0.70499999999999996</v>
      </c>
      <c r="BT114" s="207">
        <f>BT121+BT124</f>
        <v>0.70499999999999996</v>
      </c>
      <c r="BU114" s="207">
        <f>BU121+BU124</f>
        <v>0.70499999999999996</v>
      </c>
      <c r="BV114" s="320">
        <f>BU114/BT114</f>
        <v>1</v>
      </c>
      <c r="BW114" s="209">
        <f>BW121+BW124</f>
        <v>1</v>
      </c>
      <c r="BX114" s="207">
        <f>BX121+BX124</f>
        <v>1</v>
      </c>
      <c r="BY114" s="207">
        <f>BY121+BY124</f>
        <v>0</v>
      </c>
      <c r="BZ114" s="320">
        <f>BY114/BX114</f>
        <v>0</v>
      </c>
      <c r="CA114" s="209">
        <f>CA121+CA124</f>
        <v>6.5000000000000002E-2</v>
      </c>
      <c r="CB114" s="207">
        <f>CB121+CB124</f>
        <v>6.5000000000000002E-2</v>
      </c>
      <c r="CC114" s="207">
        <f>CC121+CC124</f>
        <v>0</v>
      </c>
      <c r="CD114" s="320">
        <f>CC114/CB114</f>
        <v>0</v>
      </c>
    </row>
    <row r="115" spans="2:82" x14ac:dyDescent="0.35">
      <c r="B115" s="8" t="s">
        <v>57</v>
      </c>
      <c r="C115" s="322">
        <v>0</v>
      </c>
      <c r="D115" s="322">
        <v>0</v>
      </c>
      <c r="E115" s="322">
        <v>0</v>
      </c>
      <c r="F115" s="12">
        <v>0</v>
      </c>
      <c r="G115" s="258">
        <v>0</v>
      </c>
      <c r="H115" s="322">
        <v>0</v>
      </c>
      <c r="I115" s="322">
        <v>0</v>
      </c>
      <c r="J115" s="12">
        <v>0</v>
      </c>
      <c r="K115" s="322">
        <v>0</v>
      </c>
      <c r="L115" s="322">
        <v>0</v>
      </c>
      <c r="M115" s="322">
        <v>0</v>
      </c>
      <c r="N115" s="12">
        <v>0</v>
      </c>
      <c r="O115" s="323">
        <v>0</v>
      </c>
      <c r="P115" s="322">
        <v>0</v>
      </c>
      <c r="Q115" s="322">
        <v>0</v>
      </c>
      <c r="R115" s="12">
        <v>0</v>
      </c>
      <c r="S115" s="323">
        <v>0</v>
      </c>
      <c r="T115" s="322">
        <v>0</v>
      </c>
      <c r="U115" s="322">
        <v>0</v>
      </c>
      <c r="V115" s="12">
        <v>0</v>
      </c>
      <c r="W115" s="258">
        <v>0</v>
      </c>
      <c r="X115" s="322">
        <v>0</v>
      </c>
      <c r="Y115" s="322">
        <v>0</v>
      </c>
      <c r="Z115" s="12">
        <v>0</v>
      </c>
      <c r="AA115" s="323">
        <v>0</v>
      </c>
      <c r="AB115" s="322">
        <v>0</v>
      </c>
      <c r="AC115" s="322">
        <v>0</v>
      </c>
      <c r="AD115" s="12">
        <v>0</v>
      </c>
      <c r="AE115" s="323">
        <v>0</v>
      </c>
      <c r="AF115" s="322">
        <v>0</v>
      </c>
      <c r="AG115" s="322">
        <v>0</v>
      </c>
      <c r="AH115" s="12">
        <v>0</v>
      </c>
      <c r="AI115" s="258">
        <v>0</v>
      </c>
      <c r="AJ115" s="322">
        <v>0</v>
      </c>
      <c r="AK115" s="322">
        <v>0</v>
      </c>
      <c r="AL115" s="12">
        <v>0</v>
      </c>
      <c r="AM115" s="323">
        <v>0</v>
      </c>
      <c r="AN115" s="322">
        <v>0</v>
      </c>
      <c r="AO115" s="322">
        <v>0</v>
      </c>
      <c r="AP115" s="12">
        <v>0</v>
      </c>
      <c r="AQ115" s="323">
        <v>0</v>
      </c>
      <c r="AR115" s="322">
        <v>0</v>
      </c>
      <c r="AS115" s="322">
        <v>0</v>
      </c>
      <c r="AT115" s="12">
        <v>0</v>
      </c>
      <c r="AU115" s="323">
        <v>0</v>
      </c>
      <c r="AV115" s="322">
        <v>0</v>
      </c>
      <c r="AW115" s="322">
        <v>0</v>
      </c>
      <c r="AX115" s="12">
        <v>0</v>
      </c>
      <c r="AY115" s="323">
        <v>0</v>
      </c>
      <c r="AZ115" s="322">
        <v>0</v>
      </c>
      <c r="BA115" s="322">
        <v>0</v>
      </c>
      <c r="BB115" s="12">
        <v>0</v>
      </c>
      <c r="BC115" s="323">
        <v>0</v>
      </c>
      <c r="BD115" s="322">
        <v>0</v>
      </c>
      <c r="BE115" s="322">
        <v>0</v>
      </c>
      <c r="BF115" s="6">
        <v>0</v>
      </c>
      <c r="BG115" s="323">
        <v>0</v>
      </c>
      <c r="BH115" s="322">
        <v>0</v>
      </c>
      <c r="BI115" s="322">
        <v>0</v>
      </c>
      <c r="BJ115" s="12">
        <v>0</v>
      </c>
      <c r="BK115" s="258">
        <v>0</v>
      </c>
      <c r="BL115" s="322">
        <v>0</v>
      </c>
      <c r="BM115" s="322">
        <v>0</v>
      </c>
      <c r="BN115" s="12">
        <v>0</v>
      </c>
      <c r="BO115" s="323">
        <v>0</v>
      </c>
      <c r="BP115" s="322">
        <v>0</v>
      </c>
      <c r="BQ115" s="322">
        <v>0</v>
      </c>
      <c r="BR115" s="12">
        <v>0</v>
      </c>
      <c r="BS115" s="323">
        <v>0</v>
      </c>
      <c r="BT115" s="322">
        <v>0</v>
      </c>
      <c r="BU115" s="322">
        <v>0</v>
      </c>
      <c r="BV115" s="12">
        <v>0</v>
      </c>
      <c r="BW115" s="323">
        <v>0</v>
      </c>
      <c r="BX115" s="322">
        <v>0</v>
      </c>
      <c r="BY115" s="322">
        <v>0</v>
      </c>
      <c r="BZ115" s="12">
        <v>0</v>
      </c>
      <c r="CA115" s="323">
        <v>0</v>
      </c>
      <c r="CB115" s="322">
        <v>0</v>
      </c>
      <c r="CC115" s="322">
        <v>0</v>
      </c>
      <c r="CD115" s="12">
        <v>0</v>
      </c>
    </row>
    <row r="116" spans="2:82" x14ac:dyDescent="0.35">
      <c r="B116" s="8" t="s">
        <v>58</v>
      </c>
      <c r="C116" s="322">
        <v>0</v>
      </c>
      <c r="D116" s="322">
        <v>0</v>
      </c>
      <c r="E116" s="322">
        <v>0</v>
      </c>
      <c r="F116" s="12">
        <v>0</v>
      </c>
      <c r="G116" s="258">
        <v>0</v>
      </c>
      <c r="H116" s="322">
        <v>0</v>
      </c>
      <c r="I116" s="322">
        <v>0</v>
      </c>
      <c r="J116" s="12">
        <v>0</v>
      </c>
      <c r="K116" s="322">
        <v>0</v>
      </c>
      <c r="L116" s="322">
        <v>0</v>
      </c>
      <c r="M116" s="322">
        <v>0</v>
      </c>
      <c r="N116" s="12">
        <v>0</v>
      </c>
      <c r="O116" s="323">
        <v>0</v>
      </c>
      <c r="P116" s="322">
        <v>0</v>
      </c>
      <c r="Q116" s="322">
        <v>0</v>
      </c>
      <c r="R116" s="12">
        <v>0</v>
      </c>
      <c r="S116" s="323">
        <v>0</v>
      </c>
      <c r="T116" s="322">
        <v>0</v>
      </c>
      <c r="U116" s="322">
        <v>0</v>
      </c>
      <c r="V116" s="12">
        <v>0</v>
      </c>
      <c r="W116" s="258">
        <v>0</v>
      </c>
      <c r="X116" s="322">
        <v>0</v>
      </c>
      <c r="Y116" s="322">
        <v>0</v>
      </c>
      <c r="Z116" s="12">
        <v>0</v>
      </c>
      <c r="AA116" s="323">
        <v>0</v>
      </c>
      <c r="AB116" s="322">
        <v>0</v>
      </c>
      <c r="AC116" s="322">
        <v>0</v>
      </c>
      <c r="AD116" s="12">
        <v>0</v>
      </c>
      <c r="AE116" s="323">
        <v>0</v>
      </c>
      <c r="AF116" s="322">
        <v>0</v>
      </c>
      <c r="AG116" s="322">
        <v>0</v>
      </c>
      <c r="AH116" s="12">
        <v>0</v>
      </c>
      <c r="AI116" s="258">
        <v>0</v>
      </c>
      <c r="AJ116" s="322">
        <v>0</v>
      </c>
      <c r="AK116" s="322">
        <v>0</v>
      </c>
      <c r="AL116" s="12">
        <v>0</v>
      </c>
      <c r="AM116" s="323">
        <v>0</v>
      </c>
      <c r="AN116" s="322">
        <v>0</v>
      </c>
      <c r="AO116" s="322">
        <v>0</v>
      </c>
      <c r="AP116" s="12">
        <v>0</v>
      </c>
      <c r="AQ116" s="323">
        <v>0</v>
      </c>
      <c r="AR116" s="322">
        <v>0</v>
      </c>
      <c r="AS116" s="322">
        <v>0</v>
      </c>
      <c r="AT116" s="12">
        <v>0</v>
      </c>
      <c r="AU116" s="323">
        <v>0</v>
      </c>
      <c r="AV116" s="322">
        <v>0</v>
      </c>
      <c r="AW116" s="322">
        <v>0</v>
      </c>
      <c r="AX116" s="12">
        <v>0</v>
      </c>
      <c r="AY116" s="323">
        <v>0</v>
      </c>
      <c r="AZ116" s="322">
        <v>0</v>
      </c>
      <c r="BA116" s="322">
        <v>0</v>
      </c>
      <c r="BB116" s="12">
        <v>0</v>
      </c>
      <c r="BC116" s="323">
        <v>0</v>
      </c>
      <c r="BD116" s="322">
        <v>0</v>
      </c>
      <c r="BE116" s="322">
        <v>0</v>
      </c>
      <c r="BF116" s="6">
        <v>0</v>
      </c>
      <c r="BG116" s="323">
        <v>0</v>
      </c>
      <c r="BH116" s="322">
        <v>0</v>
      </c>
      <c r="BI116" s="322">
        <v>0</v>
      </c>
      <c r="BJ116" s="12">
        <v>0</v>
      </c>
      <c r="BK116" s="258">
        <v>0</v>
      </c>
      <c r="BL116" s="322">
        <v>0</v>
      </c>
      <c r="BM116" s="322">
        <v>0</v>
      </c>
      <c r="BN116" s="12">
        <v>0</v>
      </c>
      <c r="BO116" s="323">
        <v>0</v>
      </c>
      <c r="BP116" s="322">
        <v>0</v>
      </c>
      <c r="BQ116" s="322">
        <v>0</v>
      </c>
      <c r="BR116" s="12">
        <v>0</v>
      </c>
      <c r="BS116" s="323">
        <v>0</v>
      </c>
      <c r="BT116" s="322">
        <v>0</v>
      </c>
      <c r="BU116" s="322">
        <v>0</v>
      </c>
      <c r="BV116" s="12">
        <v>0</v>
      </c>
      <c r="BW116" s="323">
        <v>0</v>
      </c>
      <c r="BX116" s="322">
        <v>0</v>
      </c>
      <c r="BY116" s="322">
        <v>0</v>
      </c>
      <c r="BZ116" s="12">
        <v>0</v>
      </c>
      <c r="CA116" s="323">
        <v>0</v>
      </c>
      <c r="CB116" s="322">
        <v>0</v>
      </c>
      <c r="CC116" s="322">
        <v>0</v>
      </c>
      <c r="CD116" s="12">
        <v>0</v>
      </c>
    </row>
    <row r="117" spans="2:82" x14ac:dyDescent="0.35">
      <c r="B117" s="8" t="s">
        <v>59</v>
      </c>
      <c r="C117" s="322">
        <v>0</v>
      </c>
      <c r="D117" s="322">
        <v>0</v>
      </c>
      <c r="E117" s="322">
        <v>0</v>
      </c>
      <c r="F117" s="12">
        <v>0</v>
      </c>
      <c r="G117" s="258">
        <v>0</v>
      </c>
      <c r="H117" s="322">
        <v>0</v>
      </c>
      <c r="I117" s="322">
        <v>0</v>
      </c>
      <c r="J117" s="12">
        <v>0</v>
      </c>
      <c r="K117" s="322">
        <v>0</v>
      </c>
      <c r="L117" s="322">
        <v>0</v>
      </c>
      <c r="M117" s="322">
        <v>0</v>
      </c>
      <c r="N117" s="12">
        <v>0</v>
      </c>
      <c r="O117" s="323">
        <v>0</v>
      </c>
      <c r="P117" s="322">
        <v>0</v>
      </c>
      <c r="Q117" s="322">
        <v>0</v>
      </c>
      <c r="R117" s="12">
        <v>0</v>
      </c>
      <c r="S117" s="323">
        <v>0</v>
      </c>
      <c r="T117" s="322">
        <v>0</v>
      </c>
      <c r="U117" s="322">
        <v>0</v>
      </c>
      <c r="V117" s="12">
        <v>0</v>
      </c>
      <c r="W117" s="258">
        <v>0</v>
      </c>
      <c r="X117" s="322">
        <v>0</v>
      </c>
      <c r="Y117" s="322">
        <v>0</v>
      </c>
      <c r="Z117" s="12">
        <v>0</v>
      </c>
      <c r="AA117" s="323">
        <v>0</v>
      </c>
      <c r="AB117" s="322">
        <v>0</v>
      </c>
      <c r="AC117" s="322">
        <v>0</v>
      </c>
      <c r="AD117" s="12">
        <v>0</v>
      </c>
      <c r="AE117" s="323">
        <v>0</v>
      </c>
      <c r="AF117" s="322">
        <v>0</v>
      </c>
      <c r="AG117" s="322">
        <v>0</v>
      </c>
      <c r="AH117" s="12">
        <v>0</v>
      </c>
      <c r="AI117" s="258">
        <v>0</v>
      </c>
      <c r="AJ117" s="322">
        <v>0</v>
      </c>
      <c r="AK117" s="322">
        <v>0</v>
      </c>
      <c r="AL117" s="12">
        <v>0</v>
      </c>
      <c r="AM117" s="323">
        <v>0</v>
      </c>
      <c r="AN117" s="322">
        <v>0</v>
      </c>
      <c r="AO117" s="322">
        <v>0</v>
      </c>
      <c r="AP117" s="12">
        <v>0</v>
      </c>
      <c r="AQ117" s="323">
        <v>0</v>
      </c>
      <c r="AR117" s="322">
        <v>0</v>
      </c>
      <c r="AS117" s="322">
        <v>0</v>
      </c>
      <c r="AT117" s="12">
        <v>0</v>
      </c>
      <c r="AU117" s="323">
        <v>0</v>
      </c>
      <c r="AV117" s="322">
        <v>0</v>
      </c>
      <c r="AW117" s="322">
        <v>0</v>
      </c>
      <c r="AX117" s="12">
        <v>0</v>
      </c>
      <c r="AY117" s="323">
        <v>0</v>
      </c>
      <c r="AZ117" s="322">
        <v>0</v>
      </c>
      <c r="BA117" s="322">
        <v>0</v>
      </c>
      <c r="BB117" s="12">
        <v>0</v>
      </c>
      <c r="BC117" s="323">
        <v>0</v>
      </c>
      <c r="BD117" s="322">
        <v>0</v>
      </c>
      <c r="BE117" s="322">
        <v>0</v>
      </c>
      <c r="BF117" s="6">
        <v>0</v>
      </c>
      <c r="BG117" s="323">
        <v>0</v>
      </c>
      <c r="BH117" s="322">
        <v>0</v>
      </c>
      <c r="BI117" s="322">
        <v>0</v>
      </c>
      <c r="BJ117" s="12">
        <v>0</v>
      </c>
      <c r="BK117" s="258">
        <v>0</v>
      </c>
      <c r="BL117" s="322">
        <v>0</v>
      </c>
      <c r="BM117" s="322">
        <v>0</v>
      </c>
      <c r="BN117" s="12">
        <v>0</v>
      </c>
      <c r="BO117" s="323">
        <v>0</v>
      </c>
      <c r="BP117" s="322">
        <v>0</v>
      </c>
      <c r="BQ117" s="322">
        <v>0</v>
      </c>
      <c r="BR117" s="12">
        <v>0</v>
      </c>
      <c r="BS117" s="323">
        <v>0</v>
      </c>
      <c r="BT117" s="322">
        <v>0</v>
      </c>
      <c r="BU117" s="322">
        <v>0</v>
      </c>
      <c r="BV117" s="12">
        <v>0</v>
      </c>
      <c r="BW117" s="323">
        <v>0</v>
      </c>
      <c r="BX117" s="322">
        <v>0</v>
      </c>
      <c r="BY117" s="322">
        <v>0</v>
      </c>
      <c r="BZ117" s="12">
        <v>0</v>
      </c>
      <c r="CA117" s="323">
        <v>0</v>
      </c>
      <c r="CB117" s="322">
        <v>0</v>
      </c>
      <c r="CC117" s="322">
        <v>0</v>
      </c>
      <c r="CD117" s="12">
        <v>0</v>
      </c>
    </row>
    <row r="118" spans="2:82" x14ac:dyDescent="0.35">
      <c r="B118" s="8" t="s">
        <v>60</v>
      </c>
      <c r="C118" s="132">
        <v>226.20914309</v>
      </c>
      <c r="D118" s="132">
        <v>319.86118209</v>
      </c>
      <c r="E118" s="132">
        <v>264.66920918199997</v>
      </c>
      <c r="F118" s="85">
        <f t="shared" si="78"/>
        <v>0.82745023154303687</v>
      </c>
      <c r="G118" s="258">
        <v>4.15940289</v>
      </c>
      <c r="H118" s="322">
        <v>4.15940289</v>
      </c>
      <c r="I118" s="322">
        <v>4.15940289</v>
      </c>
      <c r="J118" s="85">
        <f>I118/H118</f>
        <v>1</v>
      </c>
      <c r="K118" s="322">
        <v>0.193</v>
      </c>
      <c r="L118" s="322">
        <v>0.11600000000000001</v>
      </c>
      <c r="M118" s="322">
        <v>5.5E-2</v>
      </c>
      <c r="N118" s="85">
        <f>M118/L118</f>
        <v>0.47413793103448276</v>
      </c>
      <c r="O118" s="323">
        <v>0.91500000000000004</v>
      </c>
      <c r="P118" s="322">
        <v>0.91500000000000004</v>
      </c>
      <c r="Q118" s="322">
        <v>4.8252330000000003E-2</v>
      </c>
      <c r="R118" s="85">
        <f>Q118/P118</f>
        <v>5.2734786885245903E-2</v>
      </c>
      <c r="S118" s="651">
        <v>5.0000000000000001E-3</v>
      </c>
      <c r="T118" s="132">
        <v>5.0000000000000001E-3</v>
      </c>
      <c r="U118" s="132">
        <v>2.5000000000000001E-3</v>
      </c>
      <c r="V118" s="85">
        <f>U118/T118</f>
        <v>0.5</v>
      </c>
      <c r="W118" s="258">
        <v>1.6465000000000001</v>
      </c>
      <c r="X118" s="322">
        <v>1.6465000000000001</v>
      </c>
      <c r="Y118" s="322">
        <v>1.4818709000000001</v>
      </c>
      <c r="Z118" s="85">
        <f>Y118/X118</f>
        <v>0.90001269359246894</v>
      </c>
      <c r="AA118" s="323">
        <v>5.1573099999999998</v>
      </c>
      <c r="AB118" s="322">
        <v>5.01694</v>
      </c>
      <c r="AC118" s="322">
        <v>5.01694</v>
      </c>
      <c r="AD118" s="85">
        <f>AC118/AB118</f>
        <v>1</v>
      </c>
      <c r="AE118" s="323">
        <v>105.52964</v>
      </c>
      <c r="AF118" s="322">
        <v>140.52763999999999</v>
      </c>
      <c r="AG118" s="322">
        <v>139.26329102</v>
      </c>
      <c r="AH118" s="85">
        <f>AG118/AF118</f>
        <v>0.99100284484959689</v>
      </c>
      <c r="AI118" s="258">
        <v>29.713259999999998</v>
      </c>
      <c r="AJ118" s="322">
        <v>29.713259999999998</v>
      </c>
      <c r="AK118" s="322">
        <v>24.093868809999996</v>
      </c>
      <c r="AL118" s="85">
        <f>AK118/AJ118</f>
        <v>0.81087934511393223</v>
      </c>
      <c r="AM118" s="323">
        <v>0.83474826000000002</v>
      </c>
      <c r="AN118" s="322">
        <v>0.79474825999999998</v>
      </c>
      <c r="AO118" s="322">
        <v>0.52239588999999997</v>
      </c>
      <c r="AP118" s="85">
        <f>AO118/AN118</f>
        <v>0.65730988829091619</v>
      </c>
      <c r="AQ118" s="323">
        <v>11.837911942</v>
      </c>
      <c r="AR118" s="322">
        <v>35.790885939999995</v>
      </c>
      <c r="AS118" s="322">
        <v>35.462548179999999</v>
      </c>
      <c r="AT118" s="85">
        <v>0.97955657856434419</v>
      </c>
      <c r="AU118" s="323">
        <v>1.77902</v>
      </c>
      <c r="AV118" s="322">
        <v>5.2474550000000004</v>
      </c>
      <c r="AW118" s="322">
        <v>4.7421992499999996</v>
      </c>
      <c r="AX118" s="85">
        <f>AW118/AV118</f>
        <v>0.90371413380391052</v>
      </c>
      <c r="AY118" s="323">
        <v>0</v>
      </c>
      <c r="AZ118" s="322">
        <v>0</v>
      </c>
      <c r="BA118" s="322">
        <v>0</v>
      </c>
      <c r="BB118" s="12">
        <v>0</v>
      </c>
      <c r="BC118" s="323">
        <v>0.35</v>
      </c>
      <c r="BD118" s="322">
        <v>0.35</v>
      </c>
      <c r="BE118" s="322">
        <v>0.35</v>
      </c>
      <c r="BF118" s="95">
        <f>BE118/BD118</f>
        <v>1</v>
      </c>
      <c r="BG118" s="323">
        <v>3.7400000000000003E-2</v>
      </c>
      <c r="BH118" s="322">
        <v>3.7400000000000003E-2</v>
      </c>
      <c r="BI118" s="322">
        <v>3.7400000000000003E-2</v>
      </c>
      <c r="BJ118" s="85">
        <f>BI118/BH118</f>
        <v>1</v>
      </c>
      <c r="BK118" s="653">
        <v>0</v>
      </c>
      <c r="BL118" s="132">
        <v>0</v>
      </c>
      <c r="BM118" s="322">
        <v>0</v>
      </c>
      <c r="BN118" s="12">
        <v>0</v>
      </c>
      <c r="BO118" s="323">
        <v>62.280949999999997</v>
      </c>
      <c r="BP118" s="322">
        <v>93.770949999999999</v>
      </c>
      <c r="BQ118" s="322">
        <v>48.728539909999995</v>
      </c>
      <c r="BR118" s="85">
        <f>BQ118/BP118</f>
        <v>0.5196549668100835</v>
      </c>
      <c r="BS118" s="323">
        <v>0.70499999999999996</v>
      </c>
      <c r="BT118" s="322">
        <v>0.70499999999999996</v>
      </c>
      <c r="BU118" s="322">
        <v>0.70499999999999996</v>
      </c>
      <c r="BV118" s="85">
        <v>1</v>
      </c>
      <c r="BW118" s="323">
        <v>1</v>
      </c>
      <c r="BX118" s="322">
        <v>1</v>
      </c>
      <c r="BY118" s="322">
        <v>0</v>
      </c>
      <c r="BZ118" s="85">
        <f>BY118/BX118</f>
        <v>0</v>
      </c>
      <c r="CA118" s="323">
        <v>6.5000000000000002E-2</v>
      </c>
      <c r="CB118" s="322">
        <v>6.5000000000000002E-2</v>
      </c>
      <c r="CC118" s="322">
        <v>0</v>
      </c>
      <c r="CD118" s="85">
        <f>CC118/CB118</f>
        <v>0</v>
      </c>
    </row>
    <row r="119" spans="2:82" x14ac:dyDescent="0.35">
      <c r="B119" s="8" t="s">
        <v>61</v>
      </c>
      <c r="C119" s="322">
        <v>287.46553999999998</v>
      </c>
      <c r="D119" s="322">
        <v>150.46653809</v>
      </c>
      <c r="E119" s="322">
        <v>140.18044484999999</v>
      </c>
      <c r="F119" s="85">
        <f t="shared" si="78"/>
        <v>0.93163866617408653</v>
      </c>
      <c r="G119" s="258">
        <v>0</v>
      </c>
      <c r="H119" s="322">
        <v>0</v>
      </c>
      <c r="I119" s="322">
        <v>0</v>
      </c>
      <c r="J119" s="12">
        <v>0</v>
      </c>
      <c r="K119" s="322">
        <v>274</v>
      </c>
      <c r="L119" s="322">
        <v>133.72653874</v>
      </c>
      <c r="M119" s="322">
        <v>133.72653874</v>
      </c>
      <c r="N119" s="85">
        <f>M119/L119</f>
        <v>1</v>
      </c>
      <c r="O119" s="323">
        <v>0</v>
      </c>
      <c r="P119" s="322">
        <v>0</v>
      </c>
      <c r="Q119" s="322">
        <v>0</v>
      </c>
      <c r="R119" s="12">
        <v>0</v>
      </c>
      <c r="S119" s="651">
        <v>0</v>
      </c>
      <c r="T119" s="132">
        <v>0</v>
      </c>
      <c r="U119" s="132">
        <v>0</v>
      </c>
      <c r="V119" s="12">
        <v>0</v>
      </c>
      <c r="W119" s="258">
        <v>0</v>
      </c>
      <c r="X119" s="322">
        <v>0</v>
      </c>
      <c r="Y119" s="322">
        <v>0</v>
      </c>
      <c r="Z119" s="12">
        <v>0</v>
      </c>
      <c r="AA119" s="323">
        <v>0</v>
      </c>
      <c r="AB119" s="322">
        <v>0</v>
      </c>
      <c r="AC119" s="322">
        <v>0</v>
      </c>
      <c r="AD119" s="12">
        <v>0</v>
      </c>
      <c r="AE119" s="323">
        <v>0</v>
      </c>
      <c r="AF119" s="322">
        <v>0</v>
      </c>
      <c r="AG119" s="322">
        <v>0</v>
      </c>
      <c r="AH119" s="12">
        <v>0</v>
      </c>
      <c r="AI119" s="258">
        <v>0</v>
      </c>
      <c r="AJ119" s="322">
        <v>0</v>
      </c>
      <c r="AK119" s="322">
        <v>0</v>
      </c>
      <c r="AL119" s="12">
        <v>0</v>
      </c>
      <c r="AM119" s="323">
        <v>11.86054</v>
      </c>
      <c r="AN119" s="322">
        <v>15.134999349999999</v>
      </c>
      <c r="AO119" s="322">
        <v>5.0235339800000007</v>
      </c>
      <c r="AP119" s="85">
        <f>AO119/AN119</f>
        <v>0.33191504431746149</v>
      </c>
      <c r="AQ119" s="323">
        <v>1.605</v>
      </c>
      <c r="AR119" s="322">
        <v>1.605</v>
      </c>
      <c r="AS119" s="322">
        <v>1.4303721299999999</v>
      </c>
      <c r="AT119" s="85">
        <v>1</v>
      </c>
      <c r="AU119" s="323">
        <v>0</v>
      </c>
      <c r="AV119" s="322">
        <v>0</v>
      </c>
      <c r="AW119" s="322">
        <v>0</v>
      </c>
      <c r="AX119" s="12">
        <v>0</v>
      </c>
      <c r="AY119" s="323">
        <v>0</v>
      </c>
      <c r="AZ119" s="322">
        <v>0</v>
      </c>
      <c r="BA119" s="322">
        <v>0</v>
      </c>
      <c r="BB119" s="12">
        <v>0</v>
      </c>
      <c r="BC119" s="323">
        <v>0</v>
      </c>
      <c r="BD119" s="322">
        <v>0</v>
      </c>
      <c r="BE119" s="322">
        <v>0</v>
      </c>
      <c r="BF119" s="6">
        <v>0</v>
      </c>
      <c r="BG119" s="323">
        <v>0</v>
      </c>
      <c r="BH119" s="322">
        <v>0</v>
      </c>
      <c r="BI119" s="322">
        <v>0</v>
      </c>
      <c r="BJ119" s="12">
        <v>0</v>
      </c>
      <c r="BK119" s="258">
        <v>0</v>
      </c>
      <c r="BL119" s="322">
        <v>0</v>
      </c>
      <c r="BM119" s="322">
        <v>0</v>
      </c>
      <c r="BN119" s="12">
        <v>0</v>
      </c>
      <c r="BP119" s="761"/>
      <c r="BQ119" s="761"/>
      <c r="BR119" s="762"/>
      <c r="BS119" s="323">
        <v>0</v>
      </c>
      <c r="BT119" s="322">
        <v>0</v>
      </c>
      <c r="BU119" s="322">
        <v>0</v>
      </c>
      <c r="BV119" s="12">
        <v>0</v>
      </c>
      <c r="BW119" s="323">
        <v>0</v>
      </c>
      <c r="BX119" s="322">
        <v>0</v>
      </c>
      <c r="BY119" s="322">
        <v>0</v>
      </c>
      <c r="BZ119" s="12">
        <v>0</v>
      </c>
      <c r="CA119" s="323">
        <v>0</v>
      </c>
      <c r="CB119" s="322">
        <v>0</v>
      </c>
      <c r="CC119" s="322">
        <v>0</v>
      </c>
      <c r="CD119" s="12">
        <v>0</v>
      </c>
    </row>
    <row r="120" spans="2:82" x14ac:dyDescent="0.35">
      <c r="B120" s="8" t="s">
        <v>62</v>
      </c>
      <c r="C120" s="322">
        <v>360.79003575999997</v>
      </c>
      <c r="D120" s="322">
        <v>449.43288527999999</v>
      </c>
      <c r="E120" s="322">
        <v>257.70779802000004</v>
      </c>
      <c r="F120" s="85">
        <f t="shared" si="78"/>
        <v>0.57340663413948045</v>
      </c>
      <c r="G120" s="258">
        <v>0</v>
      </c>
      <c r="H120" s="322">
        <v>0</v>
      </c>
      <c r="I120" s="322">
        <v>0</v>
      </c>
      <c r="J120" s="12">
        <v>0</v>
      </c>
      <c r="K120" s="322">
        <v>0</v>
      </c>
      <c r="L120" s="322">
        <v>0</v>
      </c>
      <c r="M120" s="322">
        <v>0</v>
      </c>
      <c r="N120" s="12">
        <v>0</v>
      </c>
      <c r="O120" s="323">
        <v>0</v>
      </c>
      <c r="P120" s="322">
        <v>0</v>
      </c>
      <c r="Q120" s="322">
        <v>0</v>
      </c>
      <c r="R120" s="12">
        <v>0</v>
      </c>
      <c r="S120" s="651">
        <v>0</v>
      </c>
      <c r="T120" s="132">
        <v>0</v>
      </c>
      <c r="U120" s="132">
        <v>0</v>
      </c>
      <c r="V120" s="12">
        <v>0</v>
      </c>
      <c r="W120" s="258">
        <v>0</v>
      </c>
      <c r="X120" s="322">
        <v>0</v>
      </c>
      <c r="Y120" s="322">
        <v>0</v>
      </c>
      <c r="Z120" s="12">
        <v>0</v>
      </c>
      <c r="AA120" s="323">
        <v>0</v>
      </c>
      <c r="AB120" s="322">
        <v>0</v>
      </c>
      <c r="AC120" s="322">
        <v>0</v>
      </c>
      <c r="AD120" s="12">
        <v>0</v>
      </c>
      <c r="AE120" s="323">
        <v>0</v>
      </c>
      <c r="AF120" s="322">
        <v>0</v>
      </c>
      <c r="AG120" s="322">
        <v>0</v>
      </c>
      <c r="AH120" s="12">
        <v>0</v>
      </c>
      <c r="AI120" s="258">
        <v>160.11816536000003</v>
      </c>
      <c r="AJ120" s="322">
        <v>206.82079536000003</v>
      </c>
      <c r="AK120" s="322">
        <v>134.36181277</v>
      </c>
      <c r="AL120" s="85">
        <f>AK120/AJ120</f>
        <v>0.64965330268711519</v>
      </c>
      <c r="AM120" s="323">
        <v>21.9397004</v>
      </c>
      <c r="AN120" s="322">
        <v>21.262583920000001</v>
      </c>
      <c r="AO120" s="322">
        <v>20.204133030000001</v>
      </c>
      <c r="AP120" s="85">
        <f>AO120/AN120</f>
        <v>0.95022002528091609</v>
      </c>
      <c r="AQ120" s="323">
        <v>12.166589999999999</v>
      </c>
      <c r="AR120" s="322">
        <v>13.348849</v>
      </c>
      <c r="AS120" s="322">
        <v>12.696977729999999</v>
      </c>
      <c r="AT120" s="85">
        <v>0.99991293906652223</v>
      </c>
      <c r="AU120" s="323">
        <v>0.42599999999999999</v>
      </c>
      <c r="AV120" s="322">
        <v>0.42599999999999999</v>
      </c>
      <c r="AW120" s="322">
        <v>0</v>
      </c>
      <c r="AX120" s="85">
        <f>AW120/AV120</f>
        <v>0</v>
      </c>
      <c r="AY120" s="323">
        <v>0</v>
      </c>
      <c r="AZ120" s="322">
        <v>0</v>
      </c>
      <c r="BA120" s="322">
        <v>0</v>
      </c>
      <c r="BB120" s="12">
        <v>0</v>
      </c>
      <c r="BC120" s="323">
        <v>1.6597900000000001</v>
      </c>
      <c r="BD120" s="322">
        <v>2.3948670000000001</v>
      </c>
      <c r="BE120" s="322">
        <v>0.29486699999999999</v>
      </c>
      <c r="BF120" s="95">
        <f>BE120/BD120</f>
        <v>0.12312458270125229</v>
      </c>
      <c r="BG120" s="323">
        <v>86.7</v>
      </c>
      <c r="BH120" s="322">
        <v>87.4</v>
      </c>
      <c r="BI120" s="322">
        <v>0</v>
      </c>
      <c r="BJ120" s="85">
        <f>BI120/BH120</f>
        <v>0</v>
      </c>
      <c r="BK120" s="258">
        <v>0</v>
      </c>
      <c r="BL120" s="322">
        <v>0</v>
      </c>
      <c r="BM120" s="322">
        <v>0</v>
      </c>
      <c r="BN120" s="12">
        <v>0</v>
      </c>
      <c r="BO120" s="323">
        <v>77.779790000000006</v>
      </c>
      <c r="BP120" s="322">
        <v>117.77979000000001</v>
      </c>
      <c r="BQ120" s="322">
        <v>90.150007489999993</v>
      </c>
      <c r="BR120" s="85">
        <f>BQ120/BP120</f>
        <v>0.76541151491270265</v>
      </c>
      <c r="BS120" s="323">
        <v>0</v>
      </c>
      <c r="BT120" s="322">
        <v>0</v>
      </c>
      <c r="BU120" s="322">
        <v>0</v>
      </c>
      <c r="BV120" s="12">
        <v>0</v>
      </c>
      <c r="BW120" s="323">
        <v>0</v>
      </c>
      <c r="BX120" s="322">
        <v>0</v>
      </c>
      <c r="BY120" s="322">
        <v>0</v>
      </c>
      <c r="BZ120" s="12">
        <v>0</v>
      </c>
      <c r="CA120" s="323">
        <v>0</v>
      </c>
      <c r="CB120" s="322">
        <v>0</v>
      </c>
      <c r="CC120" s="322">
        <v>0</v>
      </c>
      <c r="CD120" s="12">
        <v>0</v>
      </c>
    </row>
    <row r="121" spans="2:82" x14ac:dyDescent="0.35">
      <c r="B121" s="187" t="s">
        <v>63</v>
      </c>
      <c r="C121" s="327">
        <f>SUM(C115:C120)</f>
        <v>874.46471884999983</v>
      </c>
      <c r="D121" s="327">
        <f>SUM(D115:D120)</f>
        <v>919.76060546000008</v>
      </c>
      <c r="E121" s="327">
        <f>SUM(E115:E120)</f>
        <v>662.55745205200003</v>
      </c>
      <c r="F121" s="178">
        <f t="shared" si="78"/>
        <v>0.7203585890924683</v>
      </c>
      <c r="G121" s="326">
        <f>SUM(G115:G120)</f>
        <v>4.15940289</v>
      </c>
      <c r="H121" s="327">
        <f>SUM(H115:H120)</f>
        <v>4.15940289</v>
      </c>
      <c r="I121" s="327">
        <f>SUM(I115:I120)</f>
        <v>4.15940289</v>
      </c>
      <c r="J121" s="178">
        <f>I121/H121</f>
        <v>1</v>
      </c>
      <c r="K121" s="327">
        <f>SUM(K115:K120)</f>
        <v>274.19299999999998</v>
      </c>
      <c r="L121" s="327">
        <f>SUM(L115:L120)</f>
        <v>133.84253874000001</v>
      </c>
      <c r="M121" s="327">
        <f>SUM(M115:M120)</f>
        <v>133.78153874</v>
      </c>
      <c r="N121" s="178">
        <f>M121/L121</f>
        <v>0.99954424056376801</v>
      </c>
      <c r="O121" s="328">
        <f t="shared" ref="O121:U121" si="99">SUM(O115:O120)</f>
        <v>0.91500000000000004</v>
      </c>
      <c r="P121" s="327">
        <f t="shared" si="99"/>
        <v>0.91500000000000004</v>
      </c>
      <c r="Q121" s="327">
        <f t="shared" si="99"/>
        <v>4.8252330000000003E-2</v>
      </c>
      <c r="R121" s="178">
        <f>Q121/P121</f>
        <v>5.2734786885245903E-2</v>
      </c>
      <c r="S121" s="328">
        <f t="shared" si="99"/>
        <v>5.0000000000000001E-3</v>
      </c>
      <c r="T121" s="327">
        <f t="shared" si="99"/>
        <v>5.0000000000000001E-3</v>
      </c>
      <c r="U121" s="327">
        <f t="shared" si="99"/>
        <v>2.5000000000000001E-3</v>
      </c>
      <c r="V121" s="178">
        <f>U121/T121</f>
        <v>0.5</v>
      </c>
      <c r="W121" s="326">
        <f>SUM(W115:W120)</f>
        <v>1.6465000000000001</v>
      </c>
      <c r="X121" s="327">
        <f>SUM(X115:X120)</f>
        <v>1.6465000000000001</v>
      </c>
      <c r="Y121" s="327">
        <f>SUM(Y115:Y120)</f>
        <v>1.4818709000000001</v>
      </c>
      <c r="Z121" s="178">
        <f>Y121/X121</f>
        <v>0.90001269359246894</v>
      </c>
      <c r="AA121" s="328">
        <f>SUM(AA115:AA120)</f>
        <v>5.1573099999999998</v>
      </c>
      <c r="AB121" s="327">
        <f>SUM(AB115:AB120)</f>
        <v>5.01694</v>
      </c>
      <c r="AC121" s="327">
        <f>SUM(AC115:AC120)</f>
        <v>5.01694</v>
      </c>
      <c r="AD121" s="178">
        <f>AC121/AB121</f>
        <v>1</v>
      </c>
      <c r="AE121" s="328">
        <f>SUM(AE115:AE120)</f>
        <v>105.52964</v>
      </c>
      <c r="AF121" s="327">
        <f>SUM(AF115:AF120)</f>
        <v>140.52763999999999</v>
      </c>
      <c r="AG121" s="327">
        <f>SUM(AG115:AG120)</f>
        <v>139.26329102</v>
      </c>
      <c r="AH121" s="178">
        <f>AG121/AF121</f>
        <v>0.99100284484959689</v>
      </c>
      <c r="AI121" s="326">
        <f>SUM(AI115:AI120)</f>
        <v>189.83142536000003</v>
      </c>
      <c r="AJ121" s="327">
        <f>SUM(AJ115:AJ120)</f>
        <v>236.53405536000002</v>
      </c>
      <c r="AK121" s="327">
        <f>SUM(AK115:AK120)</f>
        <v>158.45568158</v>
      </c>
      <c r="AL121" s="178">
        <f>AK121/AJ121</f>
        <v>0.66990641723380462</v>
      </c>
      <c r="AM121" s="328">
        <f>SUM(AM115:AM120)</f>
        <v>34.634988659999998</v>
      </c>
      <c r="AN121" s="327">
        <f>SUM(AN115:AN120)</f>
        <v>37.192331530000004</v>
      </c>
      <c r="AO121" s="327">
        <f>SUM(AO115:AO120)</f>
        <v>25.750062900000003</v>
      </c>
      <c r="AP121" s="178">
        <f>AO121/AN121</f>
        <v>0.69234871385327212</v>
      </c>
      <c r="AQ121" s="328">
        <f>SUM(AQ115:AQ120)</f>
        <v>25.609501942000001</v>
      </c>
      <c r="AR121" s="327">
        <f>SUM(AR115:AR120)</f>
        <v>50.744734939999994</v>
      </c>
      <c r="AS121" s="327">
        <f>SUM(AS115:AS120)</f>
        <v>49.589898040000001</v>
      </c>
      <c r="AT121" s="178">
        <f>AS121/AR121</f>
        <v>0.97724223209825689</v>
      </c>
      <c r="AU121" s="328">
        <f>SUM(AU115:AU120)</f>
        <v>2.2050200000000002</v>
      </c>
      <c r="AV121" s="327">
        <f>SUM(AV115:AV120)</f>
        <v>5.6734550000000006</v>
      </c>
      <c r="AW121" s="327">
        <f>SUM(AW115:AW120)</f>
        <v>4.7421992499999996</v>
      </c>
      <c r="AX121" s="178">
        <f>AW121/AV121</f>
        <v>0.83585738319947878</v>
      </c>
      <c r="AY121" s="328">
        <f>SUM(AY115:AY120)</f>
        <v>0</v>
      </c>
      <c r="AZ121" s="327">
        <f>SUM(AZ115:AZ120)</f>
        <v>0</v>
      </c>
      <c r="BA121" s="327">
        <f>SUM(BA115:BA120)</f>
        <v>0</v>
      </c>
      <c r="BB121" s="332">
        <v>0</v>
      </c>
      <c r="BC121" s="328">
        <f>SUM(BC115:BC120)</f>
        <v>2.0097900000000002</v>
      </c>
      <c r="BD121" s="327">
        <f>SUM(BD115:BD120)</f>
        <v>2.7448670000000002</v>
      </c>
      <c r="BE121" s="327">
        <f>SUM(BE115:BE120)</f>
        <v>0.64486699999999997</v>
      </c>
      <c r="BF121" s="180">
        <f>BE121/BD121</f>
        <v>0.23493560890199777</v>
      </c>
      <c r="BG121" s="328">
        <f>SUM(BG115:BG120)</f>
        <v>86.737400000000008</v>
      </c>
      <c r="BH121" s="327">
        <f>SUM(BH115:BH120)</f>
        <v>87.437400000000011</v>
      </c>
      <c r="BI121" s="327">
        <f>SUM(BI115:BI120)</f>
        <v>3.7400000000000003E-2</v>
      </c>
      <c r="BJ121" s="178">
        <f>BI121/BH121</f>
        <v>4.2773458497164825E-4</v>
      </c>
      <c r="BK121" s="177">
        <f t="shared" ref="BK121:BQ121" si="100">SUM(BK115:BK120)</f>
        <v>0</v>
      </c>
      <c r="BL121" s="331">
        <f t="shared" si="100"/>
        <v>0</v>
      </c>
      <c r="BM121" s="331">
        <f t="shared" si="100"/>
        <v>0</v>
      </c>
      <c r="BN121" s="331">
        <f t="shared" si="100"/>
        <v>0</v>
      </c>
      <c r="BO121" s="328">
        <f t="shared" si="100"/>
        <v>140.06074000000001</v>
      </c>
      <c r="BP121" s="327">
        <f t="shared" si="100"/>
        <v>211.55074000000002</v>
      </c>
      <c r="BQ121" s="327">
        <f t="shared" si="100"/>
        <v>138.8785474</v>
      </c>
      <c r="BR121" s="178">
        <f>BQ121/BP121</f>
        <v>0.65647866511835407</v>
      </c>
      <c r="BS121" s="328">
        <f>SUM(BS115:BS120)</f>
        <v>0.70499999999999996</v>
      </c>
      <c r="BT121" s="327">
        <f>SUM(BT115:BT120)</f>
        <v>0.70499999999999996</v>
      </c>
      <c r="BU121" s="327">
        <f>SUM(BU115:BU120)</f>
        <v>0.70499999999999996</v>
      </c>
      <c r="BV121" s="178">
        <f>BU121/BT121</f>
        <v>1</v>
      </c>
      <c r="BW121" s="328">
        <f>SUM(BW115:BW120)</f>
        <v>1</v>
      </c>
      <c r="BX121" s="327">
        <f>SUM(BX115:BX120)</f>
        <v>1</v>
      </c>
      <c r="BY121" s="327">
        <f>SUM(BY115:BY120)</f>
        <v>0</v>
      </c>
      <c r="BZ121" s="178">
        <f>BY121/BX121</f>
        <v>0</v>
      </c>
      <c r="CA121" s="328">
        <f>SUM(CA115:CA120)</f>
        <v>6.5000000000000002E-2</v>
      </c>
      <c r="CB121" s="327">
        <f>SUM(CB115:CB120)</f>
        <v>6.5000000000000002E-2</v>
      </c>
      <c r="CC121" s="327">
        <f>SUM(CC115:CC120)</f>
        <v>0</v>
      </c>
      <c r="CD121" s="178">
        <f>CC121/CB121</f>
        <v>0</v>
      </c>
    </row>
    <row r="122" spans="2:82" x14ac:dyDescent="0.35">
      <c r="B122" s="8" t="s">
        <v>64</v>
      </c>
      <c r="C122" s="322">
        <v>20.5</v>
      </c>
      <c r="D122" s="322">
        <v>20.5</v>
      </c>
      <c r="E122" s="322">
        <v>20.132999999999999</v>
      </c>
      <c r="F122" s="85">
        <f t="shared" si="78"/>
        <v>0.98209756097560974</v>
      </c>
      <c r="G122" s="323">
        <v>0</v>
      </c>
      <c r="H122" s="322">
        <v>0</v>
      </c>
      <c r="I122" s="322">
        <v>0</v>
      </c>
      <c r="J122" s="12">
        <v>0</v>
      </c>
      <c r="K122" s="323">
        <v>0</v>
      </c>
      <c r="L122" s="322">
        <v>0</v>
      </c>
      <c r="M122" s="322">
        <v>0</v>
      </c>
      <c r="N122" s="12">
        <v>0</v>
      </c>
      <c r="O122" s="323">
        <v>0</v>
      </c>
      <c r="P122" s="322">
        <v>0</v>
      </c>
      <c r="Q122" s="322">
        <v>0</v>
      </c>
      <c r="R122" s="12">
        <v>0</v>
      </c>
      <c r="S122" s="323">
        <v>0</v>
      </c>
      <c r="T122" s="322">
        <v>0</v>
      </c>
      <c r="U122" s="322">
        <v>0</v>
      </c>
      <c r="V122" s="12">
        <v>0</v>
      </c>
      <c r="W122" s="258">
        <v>0</v>
      </c>
      <c r="X122" s="322">
        <v>0</v>
      </c>
      <c r="Y122" s="322">
        <v>0</v>
      </c>
      <c r="Z122" s="12">
        <v>0</v>
      </c>
      <c r="AA122" s="323">
        <v>0</v>
      </c>
      <c r="AB122" s="322">
        <v>0</v>
      </c>
      <c r="AC122" s="322">
        <v>0</v>
      </c>
      <c r="AD122" s="12">
        <v>0</v>
      </c>
      <c r="AE122" s="323">
        <v>0</v>
      </c>
      <c r="AF122" s="322">
        <v>0</v>
      </c>
      <c r="AG122" s="322">
        <v>0</v>
      </c>
      <c r="AH122" s="12">
        <v>0</v>
      </c>
      <c r="AI122" s="258">
        <v>20.5</v>
      </c>
      <c r="AJ122" s="322">
        <v>20.5</v>
      </c>
      <c r="AK122" s="322">
        <v>20.132999999999999</v>
      </c>
      <c r="AL122" s="85">
        <f>AK122/AJ122</f>
        <v>0.98209756097560974</v>
      </c>
      <c r="AM122" s="323">
        <v>0</v>
      </c>
      <c r="AN122" s="322">
        <v>0</v>
      </c>
      <c r="AO122" s="322">
        <v>0</v>
      </c>
      <c r="AP122" s="12">
        <v>0</v>
      </c>
      <c r="AQ122" s="323">
        <v>0</v>
      </c>
      <c r="AR122" s="322">
        <v>0</v>
      </c>
      <c r="AS122" s="322">
        <v>0</v>
      </c>
      <c r="AT122" s="12">
        <v>0</v>
      </c>
      <c r="AU122" s="323">
        <v>0</v>
      </c>
      <c r="AV122" s="322">
        <v>0</v>
      </c>
      <c r="AW122" s="322">
        <v>0</v>
      </c>
      <c r="AX122" s="12">
        <v>0</v>
      </c>
      <c r="AY122" s="323">
        <v>0</v>
      </c>
      <c r="AZ122" s="322">
        <v>0</v>
      </c>
      <c r="BA122" s="322">
        <v>0</v>
      </c>
      <c r="BB122" s="12">
        <v>0</v>
      </c>
      <c r="BC122" s="323">
        <v>0</v>
      </c>
      <c r="BD122" s="322">
        <v>0</v>
      </c>
      <c r="BE122" s="322">
        <v>0</v>
      </c>
      <c r="BF122" s="6">
        <v>0</v>
      </c>
      <c r="BG122" s="323">
        <v>0</v>
      </c>
      <c r="BH122" s="322">
        <v>0</v>
      </c>
      <c r="BI122" s="322">
        <v>0</v>
      </c>
      <c r="BJ122" s="12">
        <v>0</v>
      </c>
      <c r="BK122" s="258">
        <v>0</v>
      </c>
      <c r="BL122" s="322">
        <v>0</v>
      </c>
      <c r="BM122" s="322">
        <v>0</v>
      </c>
      <c r="BN122" s="12">
        <v>0</v>
      </c>
      <c r="BO122" s="323">
        <v>0</v>
      </c>
      <c r="BP122" s="322">
        <v>0</v>
      </c>
      <c r="BQ122" s="322">
        <v>0</v>
      </c>
      <c r="BR122" s="12">
        <v>0</v>
      </c>
      <c r="BS122" s="323">
        <v>0</v>
      </c>
      <c r="BT122" s="322">
        <v>0</v>
      </c>
      <c r="BU122" s="322">
        <v>0</v>
      </c>
      <c r="BV122" s="12">
        <v>0</v>
      </c>
      <c r="BW122" s="323">
        <v>0</v>
      </c>
      <c r="BX122" s="322">
        <v>0</v>
      </c>
      <c r="BY122" s="322">
        <v>0</v>
      </c>
      <c r="BZ122" s="12">
        <v>0</v>
      </c>
      <c r="CA122" s="323">
        <v>0</v>
      </c>
      <c r="CB122" s="322">
        <v>0</v>
      </c>
      <c r="CC122" s="322">
        <v>0</v>
      </c>
      <c r="CD122" s="12">
        <v>0</v>
      </c>
    </row>
    <row r="123" spans="2:82" x14ac:dyDescent="0.35">
      <c r="B123" s="8" t="s">
        <v>65</v>
      </c>
      <c r="C123" s="322">
        <v>0</v>
      </c>
      <c r="D123" s="322">
        <v>0</v>
      </c>
      <c r="E123" s="322">
        <v>0</v>
      </c>
      <c r="F123" s="12">
        <v>0</v>
      </c>
      <c r="G123" s="323">
        <v>0</v>
      </c>
      <c r="H123" s="322">
        <v>0</v>
      </c>
      <c r="I123" s="322">
        <v>0</v>
      </c>
      <c r="J123" s="12">
        <v>0</v>
      </c>
      <c r="K123" s="323">
        <v>0</v>
      </c>
      <c r="L123" s="322">
        <v>0</v>
      </c>
      <c r="M123" s="322">
        <v>0</v>
      </c>
      <c r="N123" s="12">
        <v>0</v>
      </c>
      <c r="O123" s="323">
        <v>0</v>
      </c>
      <c r="P123" s="322">
        <v>0</v>
      </c>
      <c r="Q123" s="322">
        <v>0</v>
      </c>
      <c r="R123" s="12">
        <v>0</v>
      </c>
      <c r="S123" s="323">
        <v>0</v>
      </c>
      <c r="T123" s="322">
        <v>0</v>
      </c>
      <c r="U123" s="322">
        <v>0</v>
      </c>
      <c r="V123" s="12">
        <v>0</v>
      </c>
      <c r="W123" s="258">
        <v>0</v>
      </c>
      <c r="X123" s="322">
        <v>0</v>
      </c>
      <c r="Y123" s="322">
        <v>0</v>
      </c>
      <c r="Z123" s="12">
        <v>0</v>
      </c>
      <c r="AA123" s="323">
        <v>0</v>
      </c>
      <c r="AB123" s="322">
        <v>0</v>
      </c>
      <c r="AC123" s="322">
        <v>0</v>
      </c>
      <c r="AD123" s="12">
        <v>0</v>
      </c>
      <c r="AE123" s="323">
        <v>0</v>
      </c>
      <c r="AF123" s="322">
        <v>0</v>
      </c>
      <c r="AG123" s="322">
        <v>0</v>
      </c>
      <c r="AH123" s="12">
        <v>0</v>
      </c>
      <c r="AI123" s="258">
        <v>0</v>
      </c>
      <c r="AJ123" s="322">
        <v>0</v>
      </c>
      <c r="AK123" s="322">
        <v>0</v>
      </c>
      <c r="AL123" s="12">
        <v>0</v>
      </c>
      <c r="AM123" s="323">
        <v>0</v>
      </c>
      <c r="AN123" s="322">
        <v>0</v>
      </c>
      <c r="AO123" s="322">
        <v>0</v>
      </c>
      <c r="AP123" s="12">
        <v>0</v>
      </c>
      <c r="AQ123" s="323">
        <v>0</v>
      </c>
      <c r="AR123" s="322">
        <v>0</v>
      </c>
      <c r="AS123" s="322">
        <v>0</v>
      </c>
      <c r="AT123" s="12">
        <v>0</v>
      </c>
      <c r="AU123" s="323">
        <v>0</v>
      </c>
      <c r="AV123" s="322">
        <v>0</v>
      </c>
      <c r="AW123" s="322">
        <v>0</v>
      </c>
      <c r="AX123" s="12">
        <v>0</v>
      </c>
      <c r="AY123" s="323">
        <v>0</v>
      </c>
      <c r="AZ123" s="322">
        <v>0</v>
      </c>
      <c r="BA123" s="322">
        <v>0</v>
      </c>
      <c r="BB123" s="12">
        <v>0</v>
      </c>
      <c r="BC123" s="323">
        <v>0</v>
      </c>
      <c r="BD123" s="322">
        <v>0</v>
      </c>
      <c r="BE123" s="322">
        <v>0</v>
      </c>
      <c r="BF123" s="6">
        <v>0</v>
      </c>
      <c r="BG123" s="323">
        <v>0</v>
      </c>
      <c r="BH123" s="322">
        <v>0</v>
      </c>
      <c r="BI123" s="322">
        <v>0</v>
      </c>
      <c r="BJ123" s="12">
        <v>0</v>
      </c>
      <c r="BK123" s="258">
        <v>0</v>
      </c>
      <c r="BL123" s="322">
        <v>0</v>
      </c>
      <c r="BM123" s="322">
        <v>0</v>
      </c>
      <c r="BN123" s="12">
        <v>0</v>
      </c>
      <c r="BO123" s="323">
        <v>0</v>
      </c>
      <c r="BP123" s="322">
        <v>0</v>
      </c>
      <c r="BQ123" s="322">
        <v>0</v>
      </c>
      <c r="BR123" s="12">
        <v>0</v>
      </c>
      <c r="BS123" s="323">
        <v>0</v>
      </c>
      <c r="BT123" s="322">
        <v>0</v>
      </c>
      <c r="BU123" s="322">
        <v>0</v>
      </c>
      <c r="BV123" s="12">
        <v>0</v>
      </c>
      <c r="BW123" s="323">
        <v>0</v>
      </c>
      <c r="BX123" s="322">
        <v>0</v>
      </c>
      <c r="BY123" s="322">
        <v>0</v>
      </c>
      <c r="BZ123" s="12">
        <v>0</v>
      </c>
      <c r="CA123" s="323">
        <v>0</v>
      </c>
      <c r="CB123" s="322">
        <v>0</v>
      </c>
      <c r="CC123" s="322">
        <v>0</v>
      </c>
      <c r="CD123" s="12">
        <v>0</v>
      </c>
    </row>
    <row r="124" spans="2:82" ht="15" thickBot="1" x14ac:dyDescent="0.4">
      <c r="B124" s="188" t="s">
        <v>66</v>
      </c>
      <c r="C124" s="334">
        <f>SUM(C122:C123)</f>
        <v>20.5</v>
      </c>
      <c r="D124" s="335">
        <f>SUM(D122:D123)</f>
        <v>20.5</v>
      </c>
      <c r="E124" s="335">
        <f>SUM(E122:E123)</f>
        <v>20.132999999999999</v>
      </c>
      <c r="F124" s="351">
        <f t="shared" si="78"/>
        <v>0.98209756097560974</v>
      </c>
      <c r="G124" s="353">
        <v>0</v>
      </c>
      <c r="H124" s="354">
        <v>0</v>
      </c>
      <c r="I124" s="354">
        <v>0</v>
      </c>
      <c r="J124" s="355">
        <v>0</v>
      </c>
      <c r="K124" s="354">
        <v>0</v>
      </c>
      <c r="L124" s="354">
        <v>0</v>
      </c>
      <c r="M124" s="354">
        <v>0</v>
      </c>
      <c r="N124" s="355">
        <v>0</v>
      </c>
      <c r="O124" s="356">
        <v>0</v>
      </c>
      <c r="P124" s="354">
        <v>0</v>
      </c>
      <c r="Q124" s="354">
        <v>0</v>
      </c>
      <c r="R124" s="355">
        <v>0</v>
      </c>
      <c r="S124" s="334">
        <v>0</v>
      </c>
      <c r="T124" s="335">
        <v>0</v>
      </c>
      <c r="U124" s="335">
        <v>0</v>
      </c>
      <c r="V124" s="336">
        <v>0</v>
      </c>
      <c r="W124" s="353">
        <v>0</v>
      </c>
      <c r="X124" s="354">
        <v>0</v>
      </c>
      <c r="Y124" s="354">
        <v>0</v>
      </c>
      <c r="Z124" s="355">
        <v>0</v>
      </c>
      <c r="AA124" s="356">
        <v>0</v>
      </c>
      <c r="AB124" s="354">
        <v>0</v>
      </c>
      <c r="AC124" s="354">
        <v>0</v>
      </c>
      <c r="AD124" s="355">
        <v>0</v>
      </c>
      <c r="AE124" s="356">
        <v>0</v>
      </c>
      <c r="AF124" s="354">
        <v>0</v>
      </c>
      <c r="AG124" s="354">
        <v>0</v>
      </c>
      <c r="AH124" s="355">
        <v>0</v>
      </c>
      <c r="AI124" s="182">
        <f>SUM(AI122:AI123)</f>
        <v>20.5</v>
      </c>
      <c r="AJ124" s="354">
        <f>SUM(AJ122:AJ123)</f>
        <v>20.5</v>
      </c>
      <c r="AK124" s="354">
        <f>SUM(AK122:AK123)</f>
        <v>20.132999999999999</v>
      </c>
      <c r="AL124" s="183">
        <f>AK124/AJ124</f>
        <v>0.98209756097560974</v>
      </c>
      <c r="AM124" s="181">
        <f>SUM(AM122:AM123)</f>
        <v>0</v>
      </c>
      <c r="AN124" s="354">
        <f>SUM(AN122:AN123)</f>
        <v>0</v>
      </c>
      <c r="AO124" s="354">
        <f>SUM(AO122:AO123)</f>
        <v>0</v>
      </c>
      <c r="AP124" s="355">
        <v>0</v>
      </c>
      <c r="AQ124" s="181">
        <f>SUM(AQ122:AQ123)</f>
        <v>0</v>
      </c>
      <c r="AR124" s="354">
        <f>SUM(AR122:AR123)</f>
        <v>0</v>
      </c>
      <c r="AS124" s="354">
        <f>SUM(AS122:AS123)</f>
        <v>0</v>
      </c>
      <c r="AT124" s="355">
        <v>0</v>
      </c>
      <c r="AU124" s="181">
        <f>SUM(AU122:AU123)</f>
        <v>0</v>
      </c>
      <c r="AV124" s="354">
        <f>SUM(AV122:AV123)</f>
        <v>0</v>
      </c>
      <c r="AW124" s="354">
        <f>SUM(AW122:AW123)</f>
        <v>0</v>
      </c>
      <c r="AX124" s="355">
        <v>0</v>
      </c>
      <c r="AY124" s="181">
        <f>SUM(AY122:AY123)</f>
        <v>0</v>
      </c>
      <c r="AZ124" s="354">
        <f>SUM(AZ122:AZ123)</f>
        <v>0</v>
      </c>
      <c r="BA124" s="354">
        <f>SUM(BA122:BA123)</f>
        <v>0</v>
      </c>
      <c r="BB124" s="355">
        <v>0</v>
      </c>
      <c r="BC124" s="181">
        <f>SUM(BC122:BC123)</f>
        <v>0</v>
      </c>
      <c r="BD124" s="354">
        <f>SUM(BD122:BD123)</f>
        <v>0</v>
      </c>
      <c r="BE124" s="354">
        <f>SUM(BE122:BE123)</f>
        <v>0</v>
      </c>
      <c r="BF124" s="182">
        <v>0</v>
      </c>
      <c r="BG124" s="181">
        <f>SUM(BG122:BG123)</f>
        <v>0</v>
      </c>
      <c r="BH124" s="357">
        <f>SUM(BH122:BH123)</f>
        <v>0</v>
      </c>
      <c r="BI124" s="354">
        <f>SUM(BI122:BI123)</f>
        <v>0</v>
      </c>
      <c r="BJ124" s="358">
        <v>0</v>
      </c>
      <c r="BK124" s="182">
        <f>SUM(BK122:BK123)</f>
        <v>0</v>
      </c>
      <c r="BL124" s="357">
        <f>SUM(BL122:BL123)</f>
        <v>0</v>
      </c>
      <c r="BM124" s="354">
        <f>SUM(BM122:BM123)</f>
        <v>0</v>
      </c>
      <c r="BN124" s="358">
        <v>0</v>
      </c>
      <c r="BO124" s="181">
        <f>SUM(BO122:BO123)</f>
        <v>0</v>
      </c>
      <c r="BP124" s="354">
        <f>SUM(BP122:BP123)</f>
        <v>0</v>
      </c>
      <c r="BQ124" s="354">
        <f>SUM(BQ122:BQ123)</f>
        <v>0</v>
      </c>
      <c r="BR124" s="355">
        <v>0</v>
      </c>
      <c r="BS124" s="181">
        <f>SUM(BS122:BS123)</f>
        <v>0</v>
      </c>
      <c r="BT124" s="354">
        <f>SUM(BT122:BT123)</f>
        <v>0</v>
      </c>
      <c r="BU124" s="354">
        <f>SUM(BU122:BU123)</f>
        <v>0</v>
      </c>
      <c r="BV124" s="355">
        <v>0</v>
      </c>
      <c r="BW124" s="181">
        <f>SUM(BW122:BW123)</f>
        <v>0</v>
      </c>
      <c r="BX124" s="354">
        <f>SUM(BX122:BX123)</f>
        <v>0</v>
      </c>
      <c r="BY124" s="354">
        <f>SUM(BY122:BY123)</f>
        <v>0</v>
      </c>
      <c r="BZ124" s="355">
        <v>0</v>
      </c>
      <c r="CA124" s="181">
        <f>SUM(CA122:CA123)</f>
        <v>0</v>
      </c>
      <c r="CB124" s="354">
        <f>SUM(CB122:CB123)</f>
        <v>0</v>
      </c>
      <c r="CC124" s="354">
        <f>SUM(CC122:CC123)</f>
        <v>0</v>
      </c>
      <c r="CD124" s="355">
        <v>0</v>
      </c>
    </row>
    <row r="125" spans="2:82" x14ac:dyDescent="0.35">
      <c r="B125" s="185" t="s">
        <v>229</v>
      </c>
      <c r="C125" s="666">
        <f>C128</f>
        <v>11.832086220000001</v>
      </c>
      <c r="D125" s="667">
        <f>D128</f>
        <v>11.832086220000001</v>
      </c>
      <c r="E125" s="667">
        <f>E128</f>
        <v>11.832086220000001</v>
      </c>
      <c r="F125" s="171">
        <f t="shared" si="78"/>
        <v>1</v>
      </c>
      <c r="G125" s="160">
        <f>G128</f>
        <v>0</v>
      </c>
      <c r="H125" s="162">
        <f>H128</f>
        <v>0</v>
      </c>
      <c r="I125" s="162">
        <f>I128</f>
        <v>0</v>
      </c>
      <c r="J125" s="507">
        <v>0</v>
      </c>
      <c r="K125" s="160">
        <f>K128</f>
        <v>0</v>
      </c>
      <c r="L125" s="162">
        <f>L128</f>
        <v>0</v>
      </c>
      <c r="M125" s="162">
        <f>M128</f>
        <v>0</v>
      </c>
      <c r="N125" s="507">
        <v>0</v>
      </c>
      <c r="O125" s="160">
        <f>O128</f>
        <v>0</v>
      </c>
      <c r="P125" s="162">
        <f>P128</f>
        <v>0</v>
      </c>
      <c r="Q125" s="162">
        <f>Q128</f>
        <v>0</v>
      </c>
      <c r="R125" s="507">
        <v>0</v>
      </c>
      <c r="S125" s="160">
        <f>S128</f>
        <v>0</v>
      </c>
      <c r="T125" s="162">
        <f>T128</f>
        <v>0</v>
      </c>
      <c r="U125" s="162">
        <f>U128</f>
        <v>0</v>
      </c>
      <c r="V125" s="507">
        <v>0</v>
      </c>
      <c r="W125" s="161">
        <f>W128</f>
        <v>0</v>
      </c>
      <c r="X125" s="162">
        <f>X128</f>
        <v>0</v>
      </c>
      <c r="Y125" s="162">
        <f>Y128</f>
        <v>0</v>
      </c>
      <c r="Z125" s="507">
        <v>0</v>
      </c>
      <c r="AA125" s="160">
        <f>AA128</f>
        <v>0</v>
      </c>
      <c r="AB125" s="162">
        <f>AB128</f>
        <v>0</v>
      </c>
      <c r="AC125" s="162">
        <f>AC128</f>
        <v>0</v>
      </c>
      <c r="AD125" s="507">
        <v>0</v>
      </c>
      <c r="AE125" s="160">
        <f>AE128</f>
        <v>0</v>
      </c>
      <c r="AF125" s="162">
        <f>AF128</f>
        <v>0</v>
      </c>
      <c r="AG125" s="162">
        <f>AG128</f>
        <v>0</v>
      </c>
      <c r="AH125" s="507">
        <v>0</v>
      </c>
      <c r="AI125" s="160">
        <f>AI128</f>
        <v>0</v>
      </c>
      <c r="AJ125" s="162">
        <f>AJ128</f>
        <v>0</v>
      </c>
      <c r="AK125" s="162">
        <f>AK128</f>
        <v>0</v>
      </c>
      <c r="AL125" s="507">
        <v>0</v>
      </c>
      <c r="AM125" s="160">
        <f>AM128</f>
        <v>0</v>
      </c>
      <c r="AN125" s="162">
        <f>AN128</f>
        <v>0</v>
      </c>
      <c r="AO125" s="162">
        <f>AO128</f>
        <v>0</v>
      </c>
      <c r="AP125" s="507">
        <v>0</v>
      </c>
      <c r="AQ125" s="160">
        <f>AQ128</f>
        <v>0</v>
      </c>
      <c r="AR125" s="162">
        <f>AR128</f>
        <v>0</v>
      </c>
      <c r="AS125" s="162">
        <f>AS128</f>
        <v>0</v>
      </c>
      <c r="AT125" s="507">
        <v>0</v>
      </c>
      <c r="AU125" s="160">
        <f>AU128</f>
        <v>0</v>
      </c>
      <c r="AV125" s="162">
        <f>AV128</f>
        <v>0</v>
      </c>
      <c r="AW125" s="162">
        <f>AW128</f>
        <v>0</v>
      </c>
      <c r="AX125" s="507">
        <v>0</v>
      </c>
      <c r="AY125" s="160">
        <f>AY128</f>
        <v>0</v>
      </c>
      <c r="AZ125" s="162">
        <f>AZ128</f>
        <v>0</v>
      </c>
      <c r="BA125" s="162">
        <f>BA128</f>
        <v>0</v>
      </c>
      <c r="BB125" s="507">
        <v>0</v>
      </c>
      <c r="BC125" s="160">
        <f>BC128</f>
        <v>0</v>
      </c>
      <c r="BD125" s="162">
        <f>BD128</f>
        <v>0</v>
      </c>
      <c r="BE125" s="162">
        <f>BE128</f>
        <v>0</v>
      </c>
      <c r="BF125" s="507">
        <v>0</v>
      </c>
      <c r="BG125" s="160">
        <f>BG128</f>
        <v>0</v>
      </c>
      <c r="BH125" s="162">
        <f>BH128</f>
        <v>0</v>
      </c>
      <c r="BI125" s="162">
        <f>BI128</f>
        <v>0</v>
      </c>
      <c r="BJ125" s="507">
        <v>0</v>
      </c>
      <c r="BK125" s="161">
        <f>BK128</f>
        <v>0</v>
      </c>
      <c r="BL125" s="162">
        <f>BL128</f>
        <v>0</v>
      </c>
      <c r="BM125" s="162">
        <f>BM128</f>
        <v>0</v>
      </c>
      <c r="BN125" s="507">
        <v>0</v>
      </c>
      <c r="BO125" s="160">
        <f>BO128</f>
        <v>0</v>
      </c>
      <c r="BP125" s="162">
        <f>BP128</f>
        <v>0</v>
      </c>
      <c r="BQ125" s="162">
        <f>BQ128</f>
        <v>0</v>
      </c>
      <c r="BR125" s="507">
        <v>0</v>
      </c>
      <c r="BS125" s="160">
        <f>BS128</f>
        <v>0</v>
      </c>
      <c r="BT125" s="162">
        <f>BT128</f>
        <v>0</v>
      </c>
      <c r="BU125" s="162">
        <f>BU128</f>
        <v>0</v>
      </c>
      <c r="BV125" s="507">
        <v>0</v>
      </c>
      <c r="BW125" s="160">
        <f>BW128</f>
        <v>0</v>
      </c>
      <c r="BX125" s="162">
        <f>BX128</f>
        <v>0</v>
      </c>
      <c r="BY125" s="162">
        <f>BY128</f>
        <v>0</v>
      </c>
      <c r="BZ125" s="507">
        <v>0</v>
      </c>
      <c r="CA125" s="666">
        <f>CA128</f>
        <v>11.832086220000001</v>
      </c>
      <c r="CB125" s="667">
        <f>CB128</f>
        <v>11.832086220000001</v>
      </c>
      <c r="CC125" s="667">
        <f>CC128</f>
        <v>11.832086220000001</v>
      </c>
      <c r="CD125" s="171">
        <f t="shared" ref="CD125:CD126" si="101">CC125/CB125</f>
        <v>1</v>
      </c>
    </row>
    <row r="126" spans="2:82" x14ac:dyDescent="0.35">
      <c r="B126" s="8" t="s">
        <v>60</v>
      </c>
      <c r="C126" s="323">
        <v>11.832086220000001</v>
      </c>
      <c r="D126" s="322">
        <v>11.832086220000001</v>
      </c>
      <c r="E126" s="322">
        <v>11.832086220000001</v>
      </c>
      <c r="F126" s="85">
        <f t="shared" si="78"/>
        <v>1</v>
      </c>
      <c r="G126" s="9">
        <v>0</v>
      </c>
      <c r="H126" s="7">
        <v>0</v>
      </c>
      <c r="I126" s="7">
        <v>0</v>
      </c>
      <c r="J126" s="505">
        <v>0</v>
      </c>
      <c r="K126" s="9">
        <v>0</v>
      </c>
      <c r="L126" s="7">
        <v>0</v>
      </c>
      <c r="M126" s="7">
        <v>0</v>
      </c>
      <c r="N126" s="505">
        <v>0</v>
      </c>
      <c r="O126" s="9">
        <v>0</v>
      </c>
      <c r="P126" s="7">
        <v>0</v>
      </c>
      <c r="Q126" s="7">
        <v>0</v>
      </c>
      <c r="R126" s="505">
        <v>0</v>
      </c>
      <c r="S126" s="9">
        <v>0</v>
      </c>
      <c r="T126" s="7">
        <v>0</v>
      </c>
      <c r="U126" s="7">
        <v>0</v>
      </c>
      <c r="V126" s="505">
        <v>0</v>
      </c>
      <c r="W126" s="6">
        <v>0</v>
      </c>
      <c r="X126" s="7">
        <v>0</v>
      </c>
      <c r="Y126" s="7">
        <v>0</v>
      </c>
      <c r="Z126" s="505">
        <v>0</v>
      </c>
      <c r="AA126" s="9">
        <v>0</v>
      </c>
      <c r="AB126" s="7">
        <v>0</v>
      </c>
      <c r="AC126" s="7">
        <v>0</v>
      </c>
      <c r="AD126" s="505">
        <v>0</v>
      </c>
      <c r="AE126" s="9">
        <v>0</v>
      </c>
      <c r="AF126" s="7">
        <v>0</v>
      </c>
      <c r="AG126" s="7">
        <v>0</v>
      </c>
      <c r="AH126" s="505">
        <v>0</v>
      </c>
      <c r="AI126" s="9">
        <v>0</v>
      </c>
      <c r="AJ126" s="7">
        <v>0</v>
      </c>
      <c r="AK126" s="7">
        <v>0</v>
      </c>
      <c r="AL126" s="505">
        <v>0</v>
      </c>
      <c r="AM126" s="9">
        <v>0</v>
      </c>
      <c r="AN126" s="7">
        <v>0</v>
      </c>
      <c r="AO126" s="7">
        <v>0</v>
      </c>
      <c r="AP126" s="505">
        <v>0</v>
      </c>
      <c r="AQ126" s="9">
        <v>0</v>
      </c>
      <c r="AR126" s="7">
        <v>0</v>
      </c>
      <c r="AS126" s="7">
        <v>0</v>
      </c>
      <c r="AT126" s="505">
        <v>0</v>
      </c>
      <c r="AU126" s="9">
        <v>0</v>
      </c>
      <c r="AV126" s="7">
        <v>0</v>
      </c>
      <c r="AW126" s="7">
        <v>0</v>
      </c>
      <c r="AX126" s="505">
        <v>0</v>
      </c>
      <c r="AY126" s="9">
        <v>0</v>
      </c>
      <c r="AZ126" s="7">
        <v>0</v>
      </c>
      <c r="BA126" s="7">
        <v>0</v>
      </c>
      <c r="BB126" s="505">
        <v>0</v>
      </c>
      <c r="BC126" s="9">
        <v>0</v>
      </c>
      <c r="BD126" s="7">
        <v>0</v>
      </c>
      <c r="BE126" s="7">
        <v>0</v>
      </c>
      <c r="BF126" s="505">
        <v>0</v>
      </c>
      <c r="BG126" s="9">
        <v>0</v>
      </c>
      <c r="BH126" s="7">
        <v>0</v>
      </c>
      <c r="BI126" s="7">
        <v>0</v>
      </c>
      <c r="BJ126" s="505">
        <v>0</v>
      </c>
      <c r="BK126" s="6">
        <v>0</v>
      </c>
      <c r="BL126" s="7">
        <v>0</v>
      </c>
      <c r="BM126" s="7">
        <v>0</v>
      </c>
      <c r="BN126" s="505">
        <v>0</v>
      </c>
      <c r="BO126" s="9">
        <v>0</v>
      </c>
      <c r="BP126" s="7">
        <v>0</v>
      </c>
      <c r="BQ126" s="7">
        <v>0</v>
      </c>
      <c r="BR126" s="505">
        <v>0</v>
      </c>
      <c r="BS126" s="9">
        <v>0</v>
      </c>
      <c r="BT126" s="7">
        <v>0</v>
      </c>
      <c r="BU126" s="7">
        <v>0</v>
      </c>
      <c r="BV126" s="505">
        <v>0</v>
      </c>
      <c r="BW126" s="9">
        <v>0</v>
      </c>
      <c r="BX126" s="7">
        <v>0</v>
      </c>
      <c r="BY126" s="7">
        <v>0</v>
      </c>
      <c r="BZ126" s="505">
        <v>0</v>
      </c>
      <c r="CA126" s="323">
        <v>11.832086220000001</v>
      </c>
      <c r="CB126" s="322">
        <v>11.832086220000001</v>
      </c>
      <c r="CC126" s="322">
        <v>11.832086220000001</v>
      </c>
      <c r="CD126" s="85">
        <f t="shared" si="101"/>
        <v>1</v>
      </c>
    </row>
    <row r="127" spans="2:82" x14ac:dyDescent="0.35">
      <c r="B127" s="8" t="s">
        <v>62</v>
      </c>
      <c r="C127" s="323">
        <v>0</v>
      </c>
      <c r="D127" s="322">
        <v>0</v>
      </c>
      <c r="E127" s="322">
        <v>0</v>
      </c>
      <c r="F127" s="12">
        <v>0</v>
      </c>
      <c r="G127" s="9">
        <v>0</v>
      </c>
      <c r="H127" s="7">
        <v>0</v>
      </c>
      <c r="I127" s="7">
        <v>0</v>
      </c>
      <c r="J127" s="505">
        <v>0</v>
      </c>
      <c r="K127" s="9">
        <v>0</v>
      </c>
      <c r="L127" s="7">
        <v>0</v>
      </c>
      <c r="M127" s="7">
        <v>0</v>
      </c>
      <c r="N127" s="505">
        <v>0</v>
      </c>
      <c r="O127" s="9">
        <v>0</v>
      </c>
      <c r="P127" s="7">
        <v>0</v>
      </c>
      <c r="Q127" s="7">
        <v>0</v>
      </c>
      <c r="R127" s="505">
        <v>0</v>
      </c>
      <c r="S127" s="9">
        <v>0</v>
      </c>
      <c r="T127" s="7">
        <v>0</v>
      </c>
      <c r="U127" s="7">
        <v>0</v>
      </c>
      <c r="V127" s="505">
        <v>0</v>
      </c>
      <c r="W127" s="6">
        <v>0</v>
      </c>
      <c r="X127" s="7">
        <v>0</v>
      </c>
      <c r="Y127" s="7">
        <v>0</v>
      </c>
      <c r="Z127" s="505">
        <v>0</v>
      </c>
      <c r="AA127" s="9">
        <v>0</v>
      </c>
      <c r="AB127" s="7">
        <v>0</v>
      </c>
      <c r="AC127" s="7">
        <v>0</v>
      </c>
      <c r="AD127" s="505">
        <v>0</v>
      </c>
      <c r="AE127" s="9">
        <v>0</v>
      </c>
      <c r="AF127" s="7">
        <v>0</v>
      </c>
      <c r="AG127" s="7">
        <v>0</v>
      </c>
      <c r="AH127" s="505">
        <v>0</v>
      </c>
      <c r="AI127" s="9">
        <v>0</v>
      </c>
      <c r="AJ127" s="7">
        <v>0</v>
      </c>
      <c r="AK127" s="7">
        <v>0</v>
      </c>
      <c r="AL127" s="505">
        <v>0</v>
      </c>
      <c r="AM127" s="9">
        <v>0</v>
      </c>
      <c r="AN127" s="7">
        <v>0</v>
      </c>
      <c r="AO127" s="7">
        <v>0</v>
      </c>
      <c r="AP127" s="505">
        <v>0</v>
      </c>
      <c r="AQ127" s="9">
        <v>0</v>
      </c>
      <c r="AR127" s="7">
        <v>0</v>
      </c>
      <c r="AS127" s="7">
        <v>0</v>
      </c>
      <c r="AT127" s="505">
        <v>0</v>
      </c>
      <c r="AU127" s="9">
        <v>0</v>
      </c>
      <c r="AV127" s="7">
        <v>0</v>
      </c>
      <c r="AW127" s="7">
        <v>0</v>
      </c>
      <c r="AX127" s="505">
        <v>0</v>
      </c>
      <c r="AY127" s="9">
        <v>0</v>
      </c>
      <c r="AZ127" s="7">
        <v>0</v>
      </c>
      <c r="BA127" s="7">
        <v>0</v>
      </c>
      <c r="BB127" s="505">
        <v>0</v>
      </c>
      <c r="BC127" s="9">
        <v>0</v>
      </c>
      <c r="BD127" s="7">
        <v>0</v>
      </c>
      <c r="BE127" s="7">
        <v>0</v>
      </c>
      <c r="BF127" s="505">
        <v>0</v>
      </c>
      <c r="BG127" s="9">
        <v>0</v>
      </c>
      <c r="BH127" s="7">
        <v>0</v>
      </c>
      <c r="BI127" s="7">
        <v>0</v>
      </c>
      <c r="BJ127" s="505">
        <v>0</v>
      </c>
      <c r="BK127" s="6">
        <v>0</v>
      </c>
      <c r="BL127" s="7">
        <v>0</v>
      </c>
      <c r="BM127" s="7">
        <v>0</v>
      </c>
      <c r="BN127" s="505">
        <v>0</v>
      </c>
      <c r="BO127" s="9">
        <v>0</v>
      </c>
      <c r="BP127" s="7">
        <v>0</v>
      </c>
      <c r="BQ127" s="7">
        <v>0</v>
      </c>
      <c r="BR127" s="505">
        <v>0</v>
      </c>
      <c r="BS127" s="9">
        <v>0</v>
      </c>
      <c r="BT127" s="7">
        <v>0</v>
      </c>
      <c r="BU127" s="7">
        <v>0</v>
      </c>
      <c r="BV127" s="505">
        <v>0</v>
      </c>
      <c r="BW127" s="9">
        <v>0</v>
      </c>
      <c r="BX127" s="7">
        <v>0</v>
      </c>
      <c r="BY127" s="7">
        <v>0</v>
      </c>
      <c r="BZ127" s="505">
        <v>0</v>
      </c>
      <c r="CA127" s="323">
        <v>0</v>
      </c>
      <c r="CB127" s="322">
        <v>0</v>
      </c>
      <c r="CC127" s="322">
        <v>0</v>
      </c>
      <c r="CD127" s="12">
        <v>0</v>
      </c>
    </row>
    <row r="128" spans="2:82" ht="15" thickBot="1" x14ac:dyDescent="0.4">
      <c r="B128" s="188" t="s">
        <v>63</v>
      </c>
      <c r="C128" s="356">
        <f>SUM(C126:C127)</f>
        <v>11.832086220000001</v>
      </c>
      <c r="D128" s="354">
        <f>SUM(D126:D127)</f>
        <v>11.832086220000001</v>
      </c>
      <c r="E128" s="354">
        <f>SUM(E126:E127)</f>
        <v>11.832086220000001</v>
      </c>
      <c r="F128" s="183">
        <f t="shared" si="78"/>
        <v>1</v>
      </c>
      <c r="G128" s="181">
        <f>SUM(G126:G127)</f>
        <v>0</v>
      </c>
      <c r="H128" s="357">
        <f>SUM(H126:H127)</f>
        <v>0</v>
      </c>
      <c r="I128" s="357">
        <f>SUM(I126:I127)</f>
        <v>0</v>
      </c>
      <c r="J128" s="358">
        <v>0</v>
      </c>
      <c r="K128" s="181">
        <f>SUM(K126:K127)</f>
        <v>0</v>
      </c>
      <c r="L128" s="357">
        <f>SUM(L126:L127)</f>
        <v>0</v>
      </c>
      <c r="M128" s="357">
        <f>SUM(M126:M127)</f>
        <v>0</v>
      </c>
      <c r="N128" s="358">
        <v>0</v>
      </c>
      <c r="O128" s="181">
        <f>SUM(O126:O127)</f>
        <v>0</v>
      </c>
      <c r="P128" s="357">
        <f>SUM(P126:P127)</f>
        <v>0</v>
      </c>
      <c r="Q128" s="357">
        <f>SUM(Q126:Q127)</f>
        <v>0</v>
      </c>
      <c r="R128" s="358">
        <v>0</v>
      </c>
      <c r="S128" s="181">
        <f>SUM(S126:S127)</f>
        <v>0</v>
      </c>
      <c r="T128" s="357">
        <f>SUM(T126:T127)</f>
        <v>0</v>
      </c>
      <c r="U128" s="357">
        <f>SUM(U126:U127)</f>
        <v>0</v>
      </c>
      <c r="V128" s="358">
        <v>0</v>
      </c>
      <c r="W128" s="182">
        <f>SUM(W126:W127)</f>
        <v>0</v>
      </c>
      <c r="X128" s="357">
        <f>SUM(X126:X127)</f>
        <v>0</v>
      </c>
      <c r="Y128" s="357">
        <f>SUM(Y126:Y127)</f>
        <v>0</v>
      </c>
      <c r="Z128" s="358">
        <v>0</v>
      </c>
      <c r="AA128" s="181">
        <f>SUM(AA126:AA127)</f>
        <v>0</v>
      </c>
      <c r="AB128" s="357">
        <f>SUM(AB126:AB127)</f>
        <v>0</v>
      </c>
      <c r="AC128" s="357">
        <f>SUM(AC126:AC127)</f>
        <v>0</v>
      </c>
      <c r="AD128" s="358">
        <v>0</v>
      </c>
      <c r="AE128" s="181">
        <f>SUM(AE126:AE127)</f>
        <v>0</v>
      </c>
      <c r="AF128" s="357">
        <f>SUM(AF126:AF127)</f>
        <v>0</v>
      </c>
      <c r="AG128" s="357">
        <f>SUM(AG126:AG127)</f>
        <v>0</v>
      </c>
      <c r="AH128" s="358">
        <v>0</v>
      </c>
      <c r="AI128" s="181">
        <f>SUM(AI126:AI127)</f>
        <v>0</v>
      </c>
      <c r="AJ128" s="357">
        <f>SUM(AJ126:AJ127)</f>
        <v>0</v>
      </c>
      <c r="AK128" s="357">
        <f>SUM(AK126:AK127)</f>
        <v>0</v>
      </c>
      <c r="AL128" s="358">
        <v>0</v>
      </c>
      <c r="AM128" s="181">
        <f>SUM(AM126:AM127)</f>
        <v>0</v>
      </c>
      <c r="AN128" s="357">
        <f>SUM(AN126:AN127)</f>
        <v>0</v>
      </c>
      <c r="AO128" s="357">
        <f>SUM(AO126:AO127)</f>
        <v>0</v>
      </c>
      <c r="AP128" s="358">
        <v>0</v>
      </c>
      <c r="AQ128" s="181">
        <f>SUM(AQ126:AQ127)</f>
        <v>0</v>
      </c>
      <c r="AR128" s="357">
        <f>SUM(AR126:AR127)</f>
        <v>0</v>
      </c>
      <c r="AS128" s="357">
        <f>SUM(AS126:AS127)</f>
        <v>0</v>
      </c>
      <c r="AT128" s="358">
        <v>0</v>
      </c>
      <c r="AU128" s="181">
        <f>SUM(AU126:AU127)</f>
        <v>0</v>
      </c>
      <c r="AV128" s="357">
        <f>SUM(AV126:AV127)</f>
        <v>0</v>
      </c>
      <c r="AW128" s="357">
        <f>SUM(AW126:AW127)</f>
        <v>0</v>
      </c>
      <c r="AX128" s="358">
        <v>0</v>
      </c>
      <c r="AY128" s="181">
        <f>SUM(AY126:AY127)</f>
        <v>0</v>
      </c>
      <c r="AZ128" s="357">
        <f>SUM(AZ126:AZ127)</f>
        <v>0</v>
      </c>
      <c r="BA128" s="357">
        <f>SUM(BA126:BA127)</f>
        <v>0</v>
      </c>
      <c r="BB128" s="358">
        <v>0</v>
      </c>
      <c r="BC128" s="181">
        <f>SUM(BC126:BC127)</f>
        <v>0</v>
      </c>
      <c r="BD128" s="357">
        <f>SUM(BD126:BD127)</f>
        <v>0</v>
      </c>
      <c r="BE128" s="357">
        <f>SUM(BE126:BE127)</f>
        <v>0</v>
      </c>
      <c r="BF128" s="358">
        <v>0</v>
      </c>
      <c r="BG128" s="181">
        <f>SUM(BG126:BG127)</f>
        <v>0</v>
      </c>
      <c r="BH128" s="357">
        <f>SUM(BH126:BH127)</f>
        <v>0</v>
      </c>
      <c r="BI128" s="357">
        <f>SUM(BI126:BI127)</f>
        <v>0</v>
      </c>
      <c r="BJ128" s="358">
        <v>0</v>
      </c>
      <c r="BK128" s="182">
        <f>SUM(BK126:BK127)</f>
        <v>0</v>
      </c>
      <c r="BL128" s="357">
        <f>SUM(BL126:BL127)</f>
        <v>0</v>
      </c>
      <c r="BM128" s="357">
        <f>SUM(BM126:BM127)</f>
        <v>0</v>
      </c>
      <c r="BN128" s="358">
        <v>0</v>
      </c>
      <c r="BO128" s="181">
        <f>SUM(BO126:BO127)</f>
        <v>0</v>
      </c>
      <c r="BP128" s="357">
        <f>SUM(BP126:BP127)</f>
        <v>0</v>
      </c>
      <c r="BQ128" s="357">
        <f>SUM(BQ126:BQ127)</f>
        <v>0</v>
      </c>
      <c r="BR128" s="358">
        <v>0</v>
      </c>
      <c r="BS128" s="181">
        <f>SUM(BS126:BS127)</f>
        <v>0</v>
      </c>
      <c r="BT128" s="357">
        <f>SUM(BT126:BT127)</f>
        <v>0</v>
      </c>
      <c r="BU128" s="357">
        <f>SUM(BU126:BU127)</f>
        <v>0</v>
      </c>
      <c r="BV128" s="358">
        <v>0</v>
      </c>
      <c r="BW128" s="181">
        <f>SUM(BW126:BW127)</f>
        <v>0</v>
      </c>
      <c r="BX128" s="357">
        <f>SUM(BX126:BX127)</f>
        <v>0</v>
      </c>
      <c r="BY128" s="357">
        <f>SUM(BY126:BY127)</f>
        <v>0</v>
      </c>
      <c r="BZ128" s="358">
        <v>0</v>
      </c>
      <c r="CA128" s="356">
        <f>SUM(CA126:CA127)</f>
        <v>11.832086220000001</v>
      </c>
      <c r="CB128" s="354">
        <f>SUM(CB126:CB127)</f>
        <v>11.832086220000001</v>
      </c>
      <c r="CC128" s="354">
        <f>SUM(CC126:CC127)</f>
        <v>11.832086220000001</v>
      </c>
      <c r="CD128" s="183">
        <f t="shared" ref="CD128" si="102">CC128/CB128</f>
        <v>1</v>
      </c>
    </row>
    <row r="129" spans="2:82" x14ac:dyDescent="0.35">
      <c r="B129" s="5"/>
      <c r="C129" s="3"/>
      <c r="D129" s="3"/>
      <c r="E129" s="3"/>
      <c r="G129" s="3"/>
      <c r="H129" s="3"/>
      <c r="I129" s="3"/>
      <c r="K129" s="3"/>
      <c r="L129" s="3"/>
      <c r="M129" s="3"/>
      <c r="T129" s="3"/>
      <c r="U129" s="3"/>
      <c r="AI129" s="3"/>
      <c r="AJ129" s="3"/>
      <c r="AK129" s="3"/>
      <c r="AY129" s="3"/>
      <c r="AZ129" s="3"/>
      <c r="BA129" s="3"/>
      <c r="BG129" s="3"/>
      <c r="BH129" s="3"/>
      <c r="BI129" s="3"/>
      <c r="BK129" s="3"/>
      <c r="BL129" s="3"/>
      <c r="BM129" s="3"/>
    </row>
    <row r="130" spans="2:82" ht="15" thickBot="1" x14ac:dyDescent="0.4">
      <c r="B130" s="5" t="s">
        <v>138</v>
      </c>
      <c r="C130" s="3"/>
      <c r="D130" s="3"/>
      <c r="E130" s="3"/>
      <c r="G130" s="3"/>
      <c r="H130" s="3"/>
      <c r="I130" s="3"/>
      <c r="K130" s="3"/>
      <c r="L130" s="3"/>
      <c r="M130" s="3"/>
      <c r="T130" s="3"/>
      <c r="U130" s="3"/>
      <c r="AI130" s="3"/>
      <c r="AJ130" s="3"/>
      <c r="AK130" s="3"/>
      <c r="AY130" s="3"/>
      <c r="AZ130" s="3"/>
      <c r="BA130" s="3"/>
      <c r="BG130" s="3"/>
      <c r="BH130" s="3"/>
      <c r="BI130" s="3"/>
      <c r="BK130" s="3"/>
      <c r="BL130" s="3"/>
      <c r="BM130" s="3"/>
    </row>
    <row r="131" spans="2:82" ht="27" customHeight="1" thickBot="1" x14ac:dyDescent="0.4">
      <c r="B131" s="920" t="s">
        <v>258</v>
      </c>
      <c r="C131" s="918" t="s">
        <v>228</v>
      </c>
      <c r="D131" s="916"/>
      <c r="E131" s="916"/>
      <c r="F131" s="917"/>
      <c r="G131" s="923" t="s">
        <v>259</v>
      </c>
      <c r="H131" s="924"/>
      <c r="I131" s="924"/>
      <c r="J131" s="925"/>
      <c r="K131" s="915" t="s">
        <v>14</v>
      </c>
      <c r="L131" s="916"/>
      <c r="M131" s="916"/>
      <c r="N131" s="917"/>
      <c r="O131" s="915" t="s">
        <v>37</v>
      </c>
      <c r="P131" s="916"/>
      <c r="Q131" s="916"/>
      <c r="R131" s="917"/>
      <c r="S131" s="915" t="s">
        <v>41</v>
      </c>
      <c r="T131" s="916"/>
      <c r="U131" s="916"/>
      <c r="V131" s="917"/>
      <c r="W131" s="918" t="s">
        <v>242</v>
      </c>
      <c r="X131" s="916"/>
      <c r="Y131" s="916"/>
      <c r="Z131" s="917"/>
      <c r="AA131" s="915" t="s">
        <v>42</v>
      </c>
      <c r="AB131" s="916"/>
      <c r="AC131" s="916"/>
      <c r="AD131" s="917"/>
      <c r="AE131" s="915" t="s">
        <v>243</v>
      </c>
      <c r="AF131" s="916"/>
      <c r="AG131" s="916"/>
      <c r="AH131" s="917"/>
      <c r="AI131" s="915" t="s">
        <v>44</v>
      </c>
      <c r="AJ131" s="916"/>
      <c r="AK131" s="916"/>
      <c r="AL131" s="917"/>
      <c r="AM131" s="915" t="s">
        <v>76</v>
      </c>
      <c r="AN131" s="916"/>
      <c r="AO131" s="916"/>
      <c r="AP131" s="917"/>
      <c r="AQ131" s="915" t="s">
        <v>260</v>
      </c>
      <c r="AR131" s="918"/>
      <c r="AS131" s="918"/>
      <c r="AT131" s="919"/>
      <c r="AU131" s="915" t="s">
        <v>45</v>
      </c>
      <c r="AV131" s="918"/>
      <c r="AW131" s="918"/>
      <c r="AX131" s="919"/>
      <c r="AY131" s="915" t="s">
        <v>245</v>
      </c>
      <c r="AZ131" s="918"/>
      <c r="BA131" s="918"/>
      <c r="BB131" s="919"/>
      <c r="BC131" s="915" t="s">
        <v>246</v>
      </c>
      <c r="BD131" s="918"/>
      <c r="BE131" s="918"/>
      <c r="BF131" s="919"/>
      <c r="BG131" s="915" t="s">
        <v>247</v>
      </c>
      <c r="BH131" s="918"/>
      <c r="BI131" s="918"/>
      <c r="BJ131" s="919"/>
      <c r="BK131" s="918" t="s">
        <v>262</v>
      </c>
      <c r="BL131" s="918"/>
      <c r="BM131" s="918"/>
      <c r="BN131" s="919"/>
      <c r="BO131" s="915" t="s">
        <v>250</v>
      </c>
      <c r="BP131" s="916"/>
      <c r="BQ131" s="916"/>
      <c r="BR131" s="917"/>
      <c r="BS131" s="915" t="s">
        <v>263</v>
      </c>
      <c r="BT131" s="916"/>
      <c r="BU131" s="916"/>
      <c r="BV131" s="917"/>
      <c r="BW131" s="915" t="s">
        <v>264</v>
      </c>
      <c r="BX131" s="916"/>
      <c r="BY131" s="916"/>
      <c r="BZ131" s="917"/>
      <c r="CA131" s="915" t="s">
        <v>265</v>
      </c>
      <c r="CB131" s="916"/>
      <c r="CC131" s="916"/>
      <c r="CD131" s="917"/>
    </row>
    <row r="132" spans="2:82" ht="15" customHeight="1" x14ac:dyDescent="0.35">
      <c r="B132" s="921"/>
      <c r="C132" s="910" t="s">
        <v>107</v>
      </c>
      <c r="D132" s="904" t="s">
        <v>108</v>
      </c>
      <c r="E132" s="906" t="s">
        <v>50</v>
      </c>
      <c r="F132" s="908" t="s">
        <v>150</v>
      </c>
      <c r="G132" s="910" t="s">
        <v>107</v>
      </c>
      <c r="H132" s="904" t="s">
        <v>108</v>
      </c>
      <c r="I132" s="906" t="s">
        <v>50</v>
      </c>
      <c r="J132" s="908" t="s">
        <v>150</v>
      </c>
      <c r="K132" s="902" t="s">
        <v>107</v>
      </c>
      <c r="L132" s="904" t="s">
        <v>108</v>
      </c>
      <c r="M132" s="906" t="s">
        <v>50</v>
      </c>
      <c r="N132" s="908" t="s">
        <v>150</v>
      </c>
      <c r="O132" s="902" t="s">
        <v>107</v>
      </c>
      <c r="P132" s="904" t="s">
        <v>108</v>
      </c>
      <c r="Q132" s="906" t="s">
        <v>50</v>
      </c>
      <c r="R132" s="908" t="s">
        <v>150</v>
      </c>
      <c r="S132" s="902" t="s">
        <v>107</v>
      </c>
      <c r="T132" s="904" t="s">
        <v>108</v>
      </c>
      <c r="U132" s="906" t="s">
        <v>50</v>
      </c>
      <c r="V132" s="908" t="s">
        <v>150</v>
      </c>
      <c r="W132" s="910" t="s">
        <v>107</v>
      </c>
      <c r="X132" s="904" t="s">
        <v>108</v>
      </c>
      <c r="Y132" s="906" t="s">
        <v>50</v>
      </c>
      <c r="Z132" s="908" t="s">
        <v>150</v>
      </c>
      <c r="AA132" s="902" t="s">
        <v>107</v>
      </c>
      <c r="AB132" s="904" t="s">
        <v>108</v>
      </c>
      <c r="AC132" s="906" t="s">
        <v>50</v>
      </c>
      <c r="AD132" s="908" t="s">
        <v>150</v>
      </c>
      <c r="AE132" s="902" t="s">
        <v>107</v>
      </c>
      <c r="AF132" s="904" t="s">
        <v>108</v>
      </c>
      <c r="AG132" s="906" t="s">
        <v>50</v>
      </c>
      <c r="AH132" s="908" t="s">
        <v>150</v>
      </c>
      <c r="AI132" s="902" t="s">
        <v>107</v>
      </c>
      <c r="AJ132" s="904" t="s">
        <v>108</v>
      </c>
      <c r="AK132" s="906" t="s">
        <v>50</v>
      </c>
      <c r="AL132" s="908" t="s">
        <v>150</v>
      </c>
      <c r="AM132" s="902" t="s">
        <v>107</v>
      </c>
      <c r="AN132" s="904" t="s">
        <v>108</v>
      </c>
      <c r="AO132" s="906" t="s">
        <v>50</v>
      </c>
      <c r="AP132" s="908" t="s">
        <v>150</v>
      </c>
      <c r="AQ132" s="902" t="s">
        <v>107</v>
      </c>
      <c r="AR132" s="904" t="s">
        <v>108</v>
      </c>
      <c r="AS132" s="904" t="s">
        <v>50</v>
      </c>
      <c r="AT132" s="908" t="s">
        <v>150</v>
      </c>
      <c r="AU132" s="902" t="s">
        <v>107</v>
      </c>
      <c r="AV132" s="904" t="s">
        <v>108</v>
      </c>
      <c r="AW132" s="904" t="s">
        <v>50</v>
      </c>
      <c r="AX132" s="908" t="s">
        <v>150</v>
      </c>
      <c r="AY132" s="902" t="s">
        <v>107</v>
      </c>
      <c r="AZ132" s="904" t="s">
        <v>108</v>
      </c>
      <c r="BA132" s="904" t="s">
        <v>50</v>
      </c>
      <c r="BB132" s="908" t="s">
        <v>150</v>
      </c>
      <c r="BC132" s="902" t="s">
        <v>107</v>
      </c>
      <c r="BD132" s="904" t="s">
        <v>108</v>
      </c>
      <c r="BE132" s="904" t="s">
        <v>50</v>
      </c>
      <c r="BF132" s="908" t="s">
        <v>150</v>
      </c>
      <c r="BG132" s="902" t="s">
        <v>107</v>
      </c>
      <c r="BH132" s="904" t="s">
        <v>108</v>
      </c>
      <c r="BI132" s="904" t="s">
        <v>50</v>
      </c>
      <c r="BJ132" s="908" t="s">
        <v>150</v>
      </c>
      <c r="BK132" s="910" t="s">
        <v>107</v>
      </c>
      <c r="BL132" s="904" t="s">
        <v>108</v>
      </c>
      <c r="BM132" s="904" t="s">
        <v>50</v>
      </c>
      <c r="BN132" s="908" t="s">
        <v>150</v>
      </c>
      <c r="BO132" s="902" t="s">
        <v>107</v>
      </c>
      <c r="BP132" s="904" t="s">
        <v>108</v>
      </c>
      <c r="BQ132" s="906" t="s">
        <v>50</v>
      </c>
      <c r="BR132" s="908" t="s">
        <v>150</v>
      </c>
      <c r="BS132" s="902" t="s">
        <v>107</v>
      </c>
      <c r="BT132" s="904" t="s">
        <v>108</v>
      </c>
      <c r="BU132" s="906" t="s">
        <v>50</v>
      </c>
      <c r="BV132" s="908" t="s">
        <v>150</v>
      </c>
      <c r="BW132" s="902" t="s">
        <v>107</v>
      </c>
      <c r="BX132" s="904" t="s">
        <v>108</v>
      </c>
      <c r="BY132" s="906" t="s">
        <v>50</v>
      </c>
      <c r="BZ132" s="908" t="s">
        <v>150</v>
      </c>
      <c r="CA132" s="902" t="s">
        <v>107</v>
      </c>
      <c r="CB132" s="904" t="s">
        <v>108</v>
      </c>
      <c r="CC132" s="906" t="s">
        <v>50</v>
      </c>
      <c r="CD132" s="908" t="s">
        <v>150</v>
      </c>
    </row>
    <row r="133" spans="2:82" ht="32.25" customHeight="1" thickBot="1" x14ac:dyDescent="0.4">
      <c r="B133" s="922"/>
      <c r="C133" s="911"/>
      <c r="D133" s="905"/>
      <c r="E133" s="907"/>
      <c r="F133" s="909"/>
      <c r="G133" s="911"/>
      <c r="H133" s="905"/>
      <c r="I133" s="907"/>
      <c r="J133" s="909"/>
      <c r="K133" s="903"/>
      <c r="L133" s="905"/>
      <c r="M133" s="907"/>
      <c r="N133" s="909"/>
      <c r="O133" s="903"/>
      <c r="P133" s="905"/>
      <c r="Q133" s="907"/>
      <c r="R133" s="909"/>
      <c r="S133" s="903"/>
      <c r="T133" s="905"/>
      <c r="U133" s="907"/>
      <c r="V133" s="909"/>
      <c r="W133" s="911"/>
      <c r="X133" s="905"/>
      <c r="Y133" s="907"/>
      <c r="Z133" s="909"/>
      <c r="AA133" s="903"/>
      <c r="AB133" s="905"/>
      <c r="AC133" s="907"/>
      <c r="AD133" s="909"/>
      <c r="AE133" s="903"/>
      <c r="AF133" s="905"/>
      <c r="AG133" s="907"/>
      <c r="AH133" s="909"/>
      <c r="AI133" s="903"/>
      <c r="AJ133" s="905"/>
      <c r="AK133" s="907"/>
      <c r="AL133" s="909"/>
      <c r="AM133" s="903"/>
      <c r="AN133" s="905"/>
      <c r="AO133" s="907"/>
      <c r="AP133" s="909"/>
      <c r="AQ133" s="903"/>
      <c r="AR133" s="905"/>
      <c r="AS133" s="905"/>
      <c r="AT133" s="909"/>
      <c r="AU133" s="903"/>
      <c r="AV133" s="905"/>
      <c r="AW133" s="905"/>
      <c r="AX133" s="909"/>
      <c r="AY133" s="903"/>
      <c r="AZ133" s="905"/>
      <c r="BA133" s="905"/>
      <c r="BB133" s="909"/>
      <c r="BC133" s="903"/>
      <c r="BD133" s="905"/>
      <c r="BE133" s="905"/>
      <c r="BF133" s="909"/>
      <c r="BG133" s="903"/>
      <c r="BH133" s="905"/>
      <c r="BI133" s="905"/>
      <c r="BJ133" s="909"/>
      <c r="BK133" s="911"/>
      <c r="BL133" s="905"/>
      <c r="BM133" s="905"/>
      <c r="BN133" s="909"/>
      <c r="BO133" s="903"/>
      <c r="BP133" s="905"/>
      <c r="BQ133" s="907"/>
      <c r="BR133" s="909"/>
      <c r="BS133" s="903"/>
      <c r="BT133" s="905"/>
      <c r="BU133" s="907"/>
      <c r="BV133" s="909"/>
      <c r="BW133" s="903"/>
      <c r="BX133" s="905"/>
      <c r="BY133" s="907"/>
      <c r="BZ133" s="909"/>
      <c r="CA133" s="903"/>
      <c r="CB133" s="905"/>
      <c r="CC133" s="907"/>
      <c r="CD133" s="909"/>
    </row>
    <row r="134" spans="2:82" x14ac:dyDescent="0.35">
      <c r="B134" s="317" t="s">
        <v>67</v>
      </c>
      <c r="C134" s="222">
        <v>12842.542943187747</v>
      </c>
      <c r="D134" s="195">
        <v>13314.768056827748</v>
      </c>
      <c r="E134" s="195">
        <v>8293.581198177746</v>
      </c>
      <c r="F134" s="318">
        <v>0.62260273435578073</v>
      </c>
      <c r="G134" s="222">
        <v>5.30966</v>
      </c>
      <c r="H134" s="195">
        <v>6.7543779999999991</v>
      </c>
      <c r="I134" s="195">
        <v>6.5826103799999993</v>
      </c>
      <c r="J134" s="319">
        <f>I134/H134</f>
        <v>0.97456943925850759</v>
      </c>
      <c r="K134" s="207">
        <f>K141+K144</f>
        <v>184.83306522000001</v>
      </c>
      <c r="L134" s="207">
        <f>L141+L144</f>
        <v>199.33712029</v>
      </c>
      <c r="M134" s="207">
        <f>M141+M144</f>
        <v>164.46372084000001</v>
      </c>
      <c r="N134" s="319">
        <f t="shared" ref="N134:N139" si="103">M134/L134</f>
        <v>0.82505315919450728</v>
      </c>
      <c r="O134" s="209">
        <v>17.15146</v>
      </c>
      <c r="P134" s="207">
        <v>16.264998089999999</v>
      </c>
      <c r="Q134" s="207">
        <v>10.562930380000001</v>
      </c>
      <c r="R134" s="319">
        <f>Q134/P134</f>
        <v>0.64942709009564981</v>
      </c>
      <c r="S134" s="214">
        <v>5.0000000000000001E-3</v>
      </c>
      <c r="T134" s="195">
        <v>5.0000000000000001E-3</v>
      </c>
      <c r="U134" s="195">
        <v>5.0000000000000001E-3</v>
      </c>
      <c r="V134" s="318">
        <f>U134/T134</f>
        <v>1</v>
      </c>
      <c r="W134" s="321">
        <v>33.320369999999997</v>
      </c>
      <c r="X134" s="225">
        <v>33.307172659999999</v>
      </c>
      <c r="Y134" s="225">
        <v>7.9190365500000004</v>
      </c>
      <c r="Z134" s="320">
        <f>Y134/X134</f>
        <v>0.23775769354059609</v>
      </c>
      <c r="AA134" s="224">
        <f>AA141+AA144</f>
        <v>5.1752200000000004</v>
      </c>
      <c r="AB134" s="225">
        <f>AB141+AB144</f>
        <v>4.9147910000000001</v>
      </c>
      <c r="AC134" s="225">
        <f>AC141+AC144</f>
        <v>4.8322539999999998</v>
      </c>
      <c r="AD134" s="320">
        <f>AC134/AB134</f>
        <v>0.98320640694589045</v>
      </c>
      <c r="AE134" s="224">
        <v>155.52964</v>
      </c>
      <c r="AF134" s="225">
        <v>155.52964</v>
      </c>
      <c r="AG134" s="225">
        <v>120.0168</v>
      </c>
      <c r="AH134" s="320">
        <f>AG134/AF134</f>
        <v>0.77166513083936927</v>
      </c>
      <c r="AI134" s="321">
        <v>1532.4803299999999</v>
      </c>
      <c r="AJ134" s="225">
        <v>1888.2608399999997</v>
      </c>
      <c r="AK134" s="225">
        <v>878.42999337999993</v>
      </c>
      <c r="AL134" s="320">
        <f>AK134/AJ134</f>
        <v>0.46520585226985911</v>
      </c>
      <c r="AM134" s="224">
        <v>27.10355345</v>
      </c>
      <c r="AN134" s="225">
        <v>26.442777300000003</v>
      </c>
      <c r="AO134" s="225">
        <v>24.457590249999999</v>
      </c>
      <c r="AP134" s="320">
        <f>AO134/AN134</f>
        <v>0.92492516850716722</v>
      </c>
      <c r="AQ134" s="224">
        <v>132.192611</v>
      </c>
      <c r="AR134" s="225">
        <v>138.21944962999999</v>
      </c>
      <c r="AS134" s="225">
        <v>137.89771023</v>
      </c>
      <c r="AT134" s="320">
        <f>AS134/AR134</f>
        <v>0.99767225668412618</v>
      </c>
      <c r="AU134" s="224">
        <v>1.9680199999999999</v>
      </c>
      <c r="AV134" s="225">
        <v>1.9680199999999999</v>
      </c>
      <c r="AW134" s="225">
        <v>1.3785253799999999</v>
      </c>
      <c r="AX134" s="320">
        <f>AW134/AV134</f>
        <v>0.70046309488724712</v>
      </c>
      <c r="AY134" s="224">
        <v>14.898109999999999</v>
      </c>
      <c r="AZ134" s="225">
        <v>14.898109999999999</v>
      </c>
      <c r="BA134" s="225">
        <v>12.390059470000001</v>
      </c>
      <c r="BB134" s="320">
        <f>BA134/AZ134</f>
        <v>0.8316531070048484</v>
      </c>
      <c r="BC134" s="224">
        <v>1.9597900000000001</v>
      </c>
      <c r="BD134" s="225">
        <v>2.55979</v>
      </c>
      <c r="BE134" s="225">
        <v>1.50979</v>
      </c>
      <c r="BF134" s="362">
        <f>BE134/BD134</f>
        <v>0.58981010160989766</v>
      </c>
      <c r="BG134" s="214">
        <v>3771.1798000000003</v>
      </c>
      <c r="BH134" s="195">
        <v>3783.7883459700006</v>
      </c>
      <c r="BI134" s="195">
        <v>2905.7707804700003</v>
      </c>
      <c r="BJ134" s="318">
        <f>BI134/BH134</f>
        <v>0.76795278033055137</v>
      </c>
      <c r="BK134" s="321">
        <v>6548.2849900000001</v>
      </c>
      <c r="BL134" s="225">
        <v>6631.3663003700003</v>
      </c>
      <c r="BM134" s="225">
        <v>3616.7527614399996</v>
      </c>
      <c r="BN134" s="320">
        <f t="shared" ref="BN134:BN144" si="104">BM134/BL134</f>
        <v>0.54540084163925628</v>
      </c>
      <c r="BO134" s="224">
        <v>91</v>
      </c>
      <c r="BP134" s="225">
        <v>91</v>
      </c>
      <c r="BQ134" s="225">
        <v>120.12998755</v>
      </c>
      <c r="BR134" s="320">
        <f>BQ134/BP134</f>
        <v>1.3201097532967032</v>
      </c>
      <c r="BS134" s="224">
        <v>0.20500000000000002</v>
      </c>
      <c r="BT134" s="225">
        <v>0.20500000000000002</v>
      </c>
      <c r="BU134" s="225">
        <v>5.0000000000000001E-3</v>
      </c>
      <c r="BV134" s="320">
        <f>BU134/BT134</f>
        <v>2.4390243902439022E-2</v>
      </c>
      <c r="BW134" s="224">
        <v>3.0000000000000001E-3</v>
      </c>
      <c r="BX134" s="225">
        <v>3.0000000000000001E-3</v>
      </c>
      <c r="BY134" s="225">
        <v>0</v>
      </c>
      <c r="BZ134" s="320">
        <f>BY134/BX134</f>
        <v>0</v>
      </c>
      <c r="CA134" s="224">
        <v>319.94332351999998</v>
      </c>
      <c r="CB134" s="225">
        <v>319.94332351999998</v>
      </c>
      <c r="CC134" s="225">
        <v>280.47664786000001</v>
      </c>
      <c r="CD134" s="320">
        <f>CC134/CB134</f>
        <v>0.87664479062794742</v>
      </c>
    </row>
    <row r="135" spans="2:82" x14ac:dyDescent="0.35">
      <c r="B135" s="8" t="s">
        <v>57</v>
      </c>
      <c r="C135" s="258">
        <v>673.38955999999996</v>
      </c>
      <c r="D135" s="322">
        <v>680.60122945000001</v>
      </c>
      <c r="E135" s="322">
        <v>638.91381498999999</v>
      </c>
      <c r="F135" s="85">
        <v>0.9387491343592077</v>
      </c>
      <c r="G135" s="258">
        <v>0</v>
      </c>
      <c r="H135" s="322">
        <v>0</v>
      </c>
      <c r="I135" s="322">
        <v>0</v>
      </c>
      <c r="J135" s="12">
        <v>0</v>
      </c>
      <c r="K135" s="322">
        <v>76.210030000000003</v>
      </c>
      <c r="L135" s="322">
        <v>76.706643159999999</v>
      </c>
      <c r="M135" s="322">
        <v>69.949248130000001</v>
      </c>
      <c r="N135" s="85">
        <f t="shared" si="103"/>
        <v>0.91190599990270782</v>
      </c>
      <c r="O135" s="323">
        <v>4.8262200000000002</v>
      </c>
      <c r="P135" s="322">
        <v>4.8444264600000002</v>
      </c>
      <c r="Q135" s="322">
        <v>4.2173151300000002</v>
      </c>
      <c r="R135" s="85">
        <f>Q135/P135</f>
        <v>0.87054993296358141</v>
      </c>
      <c r="S135" s="323">
        <v>0</v>
      </c>
      <c r="T135" s="322">
        <v>0</v>
      </c>
      <c r="U135" s="322">
        <v>0</v>
      </c>
      <c r="V135" s="12">
        <v>0</v>
      </c>
      <c r="W135" s="258">
        <v>0</v>
      </c>
      <c r="X135" s="322">
        <v>0</v>
      </c>
      <c r="Y135" s="322">
        <v>0</v>
      </c>
      <c r="Z135" s="12">
        <v>0</v>
      </c>
      <c r="AA135" s="322">
        <v>0</v>
      </c>
      <c r="AB135" s="322">
        <v>0</v>
      </c>
      <c r="AC135" s="322">
        <v>0</v>
      </c>
      <c r="AD135" s="12">
        <v>0</v>
      </c>
      <c r="AE135" s="323">
        <v>0</v>
      </c>
      <c r="AF135" s="322">
        <v>0</v>
      </c>
      <c r="AG135" s="322">
        <v>0</v>
      </c>
      <c r="AH135" s="12">
        <v>0</v>
      </c>
      <c r="AI135" s="324">
        <v>0</v>
      </c>
      <c r="AJ135" s="59">
        <v>0</v>
      </c>
      <c r="AK135" s="59">
        <v>0</v>
      </c>
      <c r="AL135" s="325">
        <v>0</v>
      </c>
      <c r="AM135" s="323">
        <v>0</v>
      </c>
      <c r="AN135" s="322">
        <v>0</v>
      </c>
      <c r="AO135" s="322">
        <v>0</v>
      </c>
      <c r="AP135" s="12">
        <v>0</v>
      </c>
      <c r="AQ135" s="323">
        <v>0</v>
      </c>
      <c r="AR135" s="322">
        <v>0</v>
      </c>
      <c r="AS135" s="322">
        <v>0</v>
      </c>
      <c r="AT135" s="12">
        <v>0</v>
      </c>
      <c r="AU135" s="323">
        <v>0</v>
      </c>
      <c r="AV135" s="322">
        <v>0</v>
      </c>
      <c r="AW135" s="322">
        <v>0</v>
      </c>
      <c r="AX135" s="12">
        <v>0</v>
      </c>
      <c r="AY135" s="323">
        <v>6.3047899999999997</v>
      </c>
      <c r="AZ135" s="322">
        <v>6.3047899999999997</v>
      </c>
      <c r="BA135" s="322">
        <v>5.68418387</v>
      </c>
      <c r="BB135" s="85">
        <f>BA135/AZ135</f>
        <v>0.9015659316170721</v>
      </c>
      <c r="BC135" s="323">
        <v>0</v>
      </c>
      <c r="BD135" s="322">
        <v>0</v>
      </c>
      <c r="BE135" s="322">
        <v>0</v>
      </c>
      <c r="BF135" s="6">
        <v>0</v>
      </c>
      <c r="BG135" s="57">
        <v>14.75947</v>
      </c>
      <c r="BH135" s="59">
        <v>14.75115583</v>
      </c>
      <c r="BI135" s="59">
        <v>14.012075980000001</v>
      </c>
      <c r="BJ135" s="364">
        <f>BI135/BH135</f>
        <v>0.94989681767872702</v>
      </c>
      <c r="BK135" s="258">
        <v>571.28904999999997</v>
      </c>
      <c r="BL135" s="322">
        <v>577.99421399999994</v>
      </c>
      <c r="BM135" s="322">
        <v>545.05099187999997</v>
      </c>
      <c r="BN135" s="85">
        <f t="shared" si="104"/>
        <v>0.9430042354714645</v>
      </c>
      <c r="BO135" s="323">
        <v>0</v>
      </c>
      <c r="BP135" s="322">
        <v>0</v>
      </c>
      <c r="BQ135" s="322">
        <v>0</v>
      </c>
      <c r="BR135" s="12">
        <v>0</v>
      </c>
      <c r="BS135" s="323">
        <v>0</v>
      </c>
      <c r="BT135" s="322">
        <v>0</v>
      </c>
      <c r="BU135" s="322">
        <v>0</v>
      </c>
      <c r="BV135" s="12">
        <v>0</v>
      </c>
      <c r="BW135" s="323">
        <v>0</v>
      </c>
      <c r="BX135" s="322">
        <v>0</v>
      </c>
      <c r="BY135" s="322">
        <v>0</v>
      </c>
      <c r="BZ135" s="12">
        <v>0</v>
      </c>
      <c r="CA135" s="323">
        <v>0</v>
      </c>
      <c r="CB135" s="322">
        <v>0</v>
      </c>
      <c r="CC135" s="322">
        <v>0</v>
      </c>
      <c r="CD135" s="12">
        <v>0</v>
      </c>
    </row>
    <row r="136" spans="2:82" x14ac:dyDescent="0.35">
      <c r="B136" s="8" t="s">
        <v>58</v>
      </c>
      <c r="C136" s="258">
        <v>335.72232000000002</v>
      </c>
      <c r="D136" s="322">
        <v>364.96744928999993</v>
      </c>
      <c r="E136" s="322">
        <v>305.03942351000001</v>
      </c>
      <c r="F136" s="85">
        <v>0.83579898454894364</v>
      </c>
      <c r="G136" s="258">
        <v>0.4</v>
      </c>
      <c r="H136" s="322">
        <v>0.48747600000000002</v>
      </c>
      <c r="I136" s="322">
        <v>0.38299802999999999</v>
      </c>
      <c r="J136" s="85">
        <f>I136/H136</f>
        <v>0.78567566403269073</v>
      </c>
      <c r="K136" s="322">
        <v>45.508780000000002</v>
      </c>
      <c r="L136" s="322">
        <v>45.508780000000002</v>
      </c>
      <c r="M136" s="322">
        <v>36.316923709999998</v>
      </c>
      <c r="N136" s="85">
        <f t="shared" si="103"/>
        <v>0.79802015589079722</v>
      </c>
      <c r="O136" s="323">
        <v>2.4653100000000001</v>
      </c>
      <c r="P136" s="322">
        <v>1.5606416300000001</v>
      </c>
      <c r="Q136" s="322">
        <v>1.29501859</v>
      </c>
      <c r="R136" s="85">
        <f>Q136/P136</f>
        <v>0.82979882447452069</v>
      </c>
      <c r="S136" s="323">
        <v>0</v>
      </c>
      <c r="T136" s="322">
        <v>0</v>
      </c>
      <c r="U136" s="322">
        <v>0</v>
      </c>
      <c r="V136" s="12">
        <v>0</v>
      </c>
      <c r="W136" s="258">
        <v>0</v>
      </c>
      <c r="X136" s="322">
        <v>5.7492899999999998E-3</v>
      </c>
      <c r="Y136" s="322">
        <v>0</v>
      </c>
      <c r="Z136" s="12">
        <v>0.86586517010309294</v>
      </c>
      <c r="AA136" s="323">
        <v>0</v>
      </c>
      <c r="AB136" s="322">
        <v>0</v>
      </c>
      <c r="AC136" s="322">
        <v>0</v>
      </c>
      <c r="AD136" s="12">
        <v>0</v>
      </c>
      <c r="AE136" s="323">
        <v>0</v>
      </c>
      <c r="AF136" s="322">
        <v>0</v>
      </c>
      <c r="AG136" s="322">
        <v>0</v>
      </c>
      <c r="AH136" s="12">
        <v>0</v>
      </c>
      <c r="AI136" s="258">
        <v>0</v>
      </c>
      <c r="AJ136" s="322">
        <v>0</v>
      </c>
      <c r="AK136" s="322">
        <v>0</v>
      </c>
      <c r="AL136" s="12">
        <v>0</v>
      </c>
      <c r="AM136" s="323">
        <v>0</v>
      </c>
      <c r="AN136" s="322">
        <v>0</v>
      </c>
      <c r="AO136" s="322">
        <v>0</v>
      </c>
      <c r="AP136" s="12">
        <v>0</v>
      </c>
      <c r="AQ136" s="323">
        <v>0</v>
      </c>
      <c r="AR136" s="322">
        <v>0</v>
      </c>
      <c r="AS136" s="322">
        <v>0</v>
      </c>
      <c r="AT136" s="12">
        <v>0</v>
      </c>
      <c r="AU136" s="323">
        <v>0</v>
      </c>
      <c r="AV136" s="322">
        <v>0</v>
      </c>
      <c r="AW136" s="322">
        <v>0</v>
      </c>
      <c r="AX136" s="12">
        <v>0</v>
      </c>
      <c r="AY136" s="323">
        <v>5.7836800000000004</v>
      </c>
      <c r="AZ136" s="322">
        <v>5.7716799999999999</v>
      </c>
      <c r="BA136" s="322">
        <v>4.5296715799999996</v>
      </c>
      <c r="BB136" s="85">
        <f>BA136/AZ136</f>
        <v>0.78480989590552486</v>
      </c>
      <c r="BC136" s="323">
        <v>0</v>
      </c>
      <c r="BD136" s="322">
        <v>0</v>
      </c>
      <c r="BE136" s="322">
        <v>0</v>
      </c>
      <c r="BF136" s="6">
        <v>0</v>
      </c>
      <c r="BG136" s="323">
        <v>16.476859999999999</v>
      </c>
      <c r="BH136" s="322">
        <v>15.221563099999999</v>
      </c>
      <c r="BI136" s="322">
        <v>14.79687835</v>
      </c>
      <c r="BJ136" s="85">
        <f>BI136/BH136</f>
        <v>0.97209979374588673</v>
      </c>
      <c r="BK136" s="258">
        <v>264.16829999999999</v>
      </c>
      <c r="BL136" s="322">
        <v>295.49216926999998</v>
      </c>
      <c r="BM136" s="322">
        <v>247.22528509</v>
      </c>
      <c r="BN136" s="85">
        <f t="shared" si="104"/>
        <v>0.83665596181705548</v>
      </c>
      <c r="BO136" s="323">
        <v>0</v>
      </c>
      <c r="BP136" s="322">
        <v>0</v>
      </c>
      <c r="BQ136" s="322">
        <v>0</v>
      </c>
      <c r="BR136" s="12">
        <v>0</v>
      </c>
      <c r="BS136" s="323">
        <v>0</v>
      </c>
      <c r="BT136" s="322">
        <v>0</v>
      </c>
      <c r="BU136" s="322">
        <v>0</v>
      </c>
      <c r="BV136" s="12">
        <v>0</v>
      </c>
      <c r="BW136" s="323">
        <v>0</v>
      </c>
      <c r="BX136" s="322">
        <v>0</v>
      </c>
      <c r="BY136" s="322">
        <v>0</v>
      </c>
      <c r="BZ136" s="12">
        <v>0</v>
      </c>
      <c r="CA136" s="323">
        <v>0.91939000000000004</v>
      </c>
      <c r="CB136" s="322">
        <v>0.91939000000000004</v>
      </c>
      <c r="CC136" s="322">
        <v>0.49264816</v>
      </c>
      <c r="CD136" s="85">
        <f>CC136/CB136</f>
        <v>0.53584241725491899</v>
      </c>
    </row>
    <row r="137" spans="2:82" x14ac:dyDescent="0.35">
      <c r="B137" s="8" t="s">
        <v>59</v>
      </c>
      <c r="C137" s="258">
        <v>4.0308900000000003</v>
      </c>
      <c r="D137" s="322">
        <v>5.7287585099999996</v>
      </c>
      <c r="E137" s="132">
        <v>3.0187151400000003</v>
      </c>
      <c r="F137" s="85">
        <v>0.5269405464954745</v>
      </c>
      <c r="G137" s="258">
        <v>0</v>
      </c>
      <c r="H137" s="322">
        <v>0</v>
      </c>
      <c r="I137" s="322">
        <v>0</v>
      </c>
      <c r="J137" s="12">
        <v>0</v>
      </c>
      <c r="K137" s="322">
        <v>1.7</v>
      </c>
      <c r="L137" s="322">
        <v>1.7</v>
      </c>
      <c r="M137" s="322">
        <v>0.21704166</v>
      </c>
      <c r="N137" s="85">
        <f t="shared" si="103"/>
        <v>0.12767156470588237</v>
      </c>
      <c r="O137" s="323">
        <v>0</v>
      </c>
      <c r="P137" s="322">
        <v>0</v>
      </c>
      <c r="Q137" s="322">
        <v>0</v>
      </c>
      <c r="R137" s="12">
        <v>0</v>
      </c>
      <c r="S137" s="323">
        <v>0</v>
      </c>
      <c r="T137" s="322">
        <v>0</v>
      </c>
      <c r="U137" s="322">
        <v>0</v>
      </c>
      <c r="V137" s="12">
        <v>0</v>
      </c>
      <c r="W137" s="258">
        <v>0</v>
      </c>
      <c r="X137" s="322">
        <v>0</v>
      </c>
      <c r="Y137" s="322">
        <v>0</v>
      </c>
      <c r="Z137" s="12">
        <v>0</v>
      </c>
      <c r="AA137" s="323">
        <v>0</v>
      </c>
      <c r="AB137" s="322">
        <v>0</v>
      </c>
      <c r="AC137" s="322">
        <v>0</v>
      </c>
      <c r="AD137" s="12">
        <v>0</v>
      </c>
      <c r="AE137" s="323">
        <v>0</v>
      </c>
      <c r="AF137" s="322">
        <v>0</v>
      </c>
      <c r="AG137" s="322">
        <v>0</v>
      </c>
      <c r="AH137" s="12">
        <v>0</v>
      </c>
      <c r="AI137" s="258">
        <v>0</v>
      </c>
      <c r="AJ137" s="322">
        <v>0</v>
      </c>
      <c r="AK137" s="322">
        <v>0</v>
      </c>
      <c r="AL137" s="12">
        <v>0</v>
      </c>
      <c r="AM137" s="323">
        <v>0</v>
      </c>
      <c r="AN137" s="322">
        <v>0</v>
      </c>
      <c r="AO137" s="322">
        <v>0</v>
      </c>
      <c r="AP137" s="12">
        <v>0</v>
      </c>
      <c r="AQ137" s="323">
        <v>0</v>
      </c>
      <c r="AR137" s="322">
        <v>0</v>
      </c>
      <c r="AS137" s="322">
        <v>0</v>
      </c>
      <c r="AT137" s="12">
        <v>0</v>
      </c>
      <c r="AU137" s="323">
        <v>0</v>
      </c>
      <c r="AV137" s="322">
        <v>0</v>
      </c>
      <c r="AW137" s="322">
        <v>0</v>
      </c>
      <c r="AX137" s="12">
        <v>0</v>
      </c>
      <c r="AY137" s="323">
        <v>0</v>
      </c>
      <c r="AZ137" s="322">
        <v>0</v>
      </c>
      <c r="BA137" s="322">
        <v>0</v>
      </c>
      <c r="BB137" s="12">
        <v>0</v>
      </c>
      <c r="BC137" s="323">
        <v>0</v>
      </c>
      <c r="BD137" s="322">
        <v>0</v>
      </c>
      <c r="BE137" s="322">
        <v>0</v>
      </c>
      <c r="BF137" s="6">
        <v>0</v>
      </c>
      <c r="BG137" s="323">
        <v>0</v>
      </c>
      <c r="BH137" s="322">
        <v>0</v>
      </c>
      <c r="BI137" s="322">
        <v>0</v>
      </c>
      <c r="BJ137" s="12">
        <v>0</v>
      </c>
      <c r="BK137" s="258">
        <v>2.31589</v>
      </c>
      <c r="BL137" s="322">
        <v>4.0137585100000006</v>
      </c>
      <c r="BM137" s="132">
        <v>2.8016734799999998</v>
      </c>
      <c r="BN137" s="85">
        <f t="shared" si="104"/>
        <v>0.69801744998355653</v>
      </c>
      <c r="BO137" s="323">
        <v>0</v>
      </c>
      <c r="BP137" s="322">
        <v>0</v>
      </c>
      <c r="BQ137" s="322">
        <v>0</v>
      </c>
      <c r="BR137" s="12">
        <v>0</v>
      </c>
      <c r="BS137" s="323">
        <v>0</v>
      </c>
      <c r="BT137" s="322">
        <v>0</v>
      </c>
      <c r="BU137" s="322">
        <v>0</v>
      </c>
      <c r="BV137" s="12">
        <v>0</v>
      </c>
      <c r="BW137" s="323">
        <v>0</v>
      </c>
      <c r="BX137" s="322">
        <v>0</v>
      </c>
      <c r="BY137" s="322">
        <v>0</v>
      </c>
      <c r="BZ137" s="12">
        <v>0</v>
      </c>
      <c r="CA137" s="323">
        <v>1.4999999999999999E-2</v>
      </c>
      <c r="CB137" s="322">
        <v>1.4999999999999999E-2</v>
      </c>
      <c r="CC137" s="322">
        <v>0</v>
      </c>
      <c r="CD137" s="85">
        <f>CC137/CB137</f>
        <v>0</v>
      </c>
    </row>
    <row r="138" spans="2:82" x14ac:dyDescent="0.35">
      <c r="B138" s="8" t="s">
        <v>60</v>
      </c>
      <c r="C138" s="258">
        <v>606.66365351774698</v>
      </c>
      <c r="D138" s="322">
        <v>972.02057302774688</v>
      </c>
      <c r="E138" s="322">
        <v>957.00750206774694</v>
      </c>
      <c r="F138" s="85">
        <v>0.98455478065321633</v>
      </c>
      <c r="G138" s="258">
        <v>3.55</v>
      </c>
      <c r="H138" s="322">
        <v>4.8072419999999996</v>
      </c>
      <c r="I138" s="322">
        <v>4.8072419999999996</v>
      </c>
      <c r="J138" s="85">
        <f>I138/H138</f>
        <v>1</v>
      </c>
      <c r="K138" s="132">
        <v>1.6400000000000001</v>
      </c>
      <c r="L138" s="132">
        <v>1.5658000000000001</v>
      </c>
      <c r="M138" s="132">
        <v>1.1839417200000002</v>
      </c>
      <c r="N138" s="85">
        <f t="shared" si="103"/>
        <v>0.75612576318814673</v>
      </c>
      <c r="O138" s="323">
        <v>0.18618999999999999</v>
      </c>
      <c r="P138" s="322">
        <v>0.18618999999999999</v>
      </c>
      <c r="Q138" s="322">
        <v>7.0870890000000006E-2</v>
      </c>
      <c r="R138" s="85">
        <f>Q138/P138</f>
        <v>0.3806374671034965</v>
      </c>
      <c r="S138" s="323">
        <v>5.0000000000000001E-3</v>
      </c>
      <c r="T138" s="322">
        <v>5.0000000000000001E-3</v>
      </c>
      <c r="U138" s="322">
        <v>5.0000000000000001E-3</v>
      </c>
      <c r="V138" s="85">
        <f>U138/T138</f>
        <v>1</v>
      </c>
      <c r="W138" s="258">
        <v>1.3403700000000001</v>
      </c>
      <c r="X138" s="322">
        <v>1.3403700000000001</v>
      </c>
      <c r="Y138" s="322">
        <v>1.3173483100000001</v>
      </c>
      <c r="Z138" s="12">
        <v>0</v>
      </c>
      <c r="AA138" s="323">
        <v>5.1752200000000004</v>
      </c>
      <c r="AB138" s="322">
        <v>4.9147910000000001</v>
      </c>
      <c r="AC138" s="322">
        <v>4.8322539999999998</v>
      </c>
      <c r="AD138" s="85">
        <f>AC138/AB138</f>
        <v>0.98320640694589045</v>
      </c>
      <c r="AE138" s="323">
        <v>155.52964</v>
      </c>
      <c r="AF138" s="322">
        <v>155.52964</v>
      </c>
      <c r="AG138" s="322">
        <v>120.0168</v>
      </c>
      <c r="AH138" s="85">
        <f>AG138/AF138</f>
        <v>0.77166513083936927</v>
      </c>
      <c r="AI138" s="258">
        <v>13.32226</v>
      </c>
      <c r="AJ138" s="322">
        <v>13.32226</v>
      </c>
      <c r="AK138" s="322">
        <v>10.967697940000001</v>
      </c>
      <c r="AL138" s="85">
        <f>AK138/AJ138</f>
        <v>0.82326106381349717</v>
      </c>
      <c r="AM138" s="323">
        <v>0.83599999999999997</v>
      </c>
      <c r="AN138" s="322">
        <v>0.79600000000000004</v>
      </c>
      <c r="AO138" s="322">
        <v>0.65362897999999992</v>
      </c>
      <c r="AP138" s="85">
        <f>AO138/AN138</f>
        <v>0.82114193467336671</v>
      </c>
      <c r="AQ138" s="323">
        <v>7.8415100000000004</v>
      </c>
      <c r="AR138" s="322">
        <v>15.215231509999999</v>
      </c>
      <c r="AS138" s="322">
        <v>14.904180119999999</v>
      </c>
      <c r="AT138" s="85">
        <f>AS138/AR138</f>
        <v>0.97955657856434419</v>
      </c>
      <c r="AU138" s="323">
        <v>1.5420199999999999</v>
      </c>
      <c r="AV138" s="322">
        <v>1.5420199999999999</v>
      </c>
      <c r="AW138" s="322">
        <v>0.95259137999999999</v>
      </c>
      <c r="AX138" s="85">
        <f>AW138/AV138</f>
        <v>0.6177555284626659</v>
      </c>
      <c r="AY138" s="323">
        <v>0.40888999999999998</v>
      </c>
      <c r="AZ138" s="322">
        <v>0.42088999999999999</v>
      </c>
      <c r="BA138" s="322">
        <v>0.36790096999999999</v>
      </c>
      <c r="BB138" s="85">
        <f>BA138/AZ138</f>
        <v>0.87410242581196984</v>
      </c>
      <c r="BC138" s="323">
        <v>0.3</v>
      </c>
      <c r="BD138" s="322">
        <v>0.3</v>
      </c>
      <c r="BE138" s="322">
        <v>0.3</v>
      </c>
      <c r="BF138" s="95">
        <f>BE138/BD138</f>
        <v>1</v>
      </c>
      <c r="BG138" s="323">
        <v>5.0476399999999995</v>
      </c>
      <c r="BH138" s="322">
        <v>361.04764</v>
      </c>
      <c r="BI138" s="322">
        <v>360.84264000000002</v>
      </c>
      <c r="BJ138" s="85">
        <f>BI138/BH138</f>
        <v>0.99943220789367304</v>
      </c>
      <c r="BK138" s="258">
        <v>306.89431999999999</v>
      </c>
      <c r="BL138" s="322">
        <v>307.98290499999996</v>
      </c>
      <c r="BM138" s="322">
        <v>304.05532469000002</v>
      </c>
      <c r="BN138" s="85">
        <f t="shared" si="104"/>
        <v>0.98724740806636668</v>
      </c>
      <c r="BO138" s="323">
        <v>91</v>
      </c>
      <c r="BP138" s="322">
        <v>91</v>
      </c>
      <c r="BQ138" s="322">
        <v>120.12998755</v>
      </c>
      <c r="BR138" s="85">
        <f>BQ138/BP138</f>
        <v>1.3201097532967032</v>
      </c>
      <c r="BS138" s="323">
        <v>5.0000000000000001E-3</v>
      </c>
      <c r="BT138" s="322">
        <v>5.0000000000000001E-3</v>
      </c>
      <c r="BU138" s="322">
        <v>5.0000000000000001E-3</v>
      </c>
      <c r="BV138" s="85">
        <f>BU138/BT138</f>
        <v>1</v>
      </c>
      <c r="BW138" s="323">
        <v>3.0000000000000001E-3</v>
      </c>
      <c r="BX138" s="322">
        <v>3.0000000000000001E-3</v>
      </c>
      <c r="BY138" s="322">
        <v>0</v>
      </c>
      <c r="BZ138" s="85">
        <f>BY138/BX138</f>
        <v>0</v>
      </c>
      <c r="CA138" s="323">
        <f>CA149+CA160+CA168</f>
        <v>12.036593517746979</v>
      </c>
      <c r="CB138" s="322">
        <f>CB149+CB160+CB168</f>
        <v>12.036593517746979</v>
      </c>
      <c r="CC138" s="322">
        <f>CC149+CC160+CC168</f>
        <v>11.59509351774698</v>
      </c>
      <c r="CD138" s="85">
        <f>CC138/CB138</f>
        <v>0.96332018694915267</v>
      </c>
    </row>
    <row r="139" spans="2:82" x14ac:dyDescent="0.35">
      <c r="B139" s="8" t="s">
        <v>61</v>
      </c>
      <c r="C139" s="258">
        <v>1686.02879622</v>
      </c>
      <c r="D139" s="322">
        <v>1081.0173356699997</v>
      </c>
      <c r="E139" s="322">
        <v>554.31464516999995</v>
      </c>
      <c r="F139" s="85">
        <v>0.51277128208720479</v>
      </c>
      <c r="G139" s="258">
        <v>1.3596600000000001</v>
      </c>
      <c r="H139" s="322">
        <v>1.45966</v>
      </c>
      <c r="I139" s="322">
        <v>1.39237035</v>
      </c>
      <c r="J139" s="85">
        <f>I139/H139</f>
        <v>0.95390046312154886</v>
      </c>
      <c r="K139" s="322">
        <v>58.904255219999996</v>
      </c>
      <c r="L139" s="322">
        <v>72.985897129999998</v>
      </c>
      <c r="M139" s="322">
        <v>56.472910630000001</v>
      </c>
      <c r="N139" s="85">
        <f t="shared" si="103"/>
        <v>0.77375099643445322</v>
      </c>
      <c r="O139" s="323">
        <v>9.6379999999999999</v>
      </c>
      <c r="P139" s="322">
        <v>9.6379999999999999</v>
      </c>
      <c r="Q139" s="322">
        <v>4.9797257699999999</v>
      </c>
      <c r="R139" s="85">
        <f>Q139/P139</f>
        <v>0.5166762575223075</v>
      </c>
      <c r="S139" s="323">
        <v>0</v>
      </c>
      <c r="T139" s="322">
        <v>0</v>
      </c>
      <c r="U139" s="322">
        <v>0</v>
      </c>
      <c r="V139" s="12">
        <v>0</v>
      </c>
      <c r="W139" s="258">
        <v>31.98</v>
      </c>
      <c r="X139" s="322">
        <v>31.961053369999998</v>
      </c>
      <c r="Y139" s="322">
        <v>6.6016882400000005</v>
      </c>
      <c r="Z139" s="12">
        <v>0.86586517010309294</v>
      </c>
      <c r="AA139" s="323">
        <v>0</v>
      </c>
      <c r="AB139" s="322">
        <v>0</v>
      </c>
      <c r="AC139" s="322">
        <v>0</v>
      </c>
      <c r="AD139" s="12">
        <v>0</v>
      </c>
      <c r="AE139" s="323">
        <v>0</v>
      </c>
      <c r="AF139" s="322">
        <v>0</v>
      </c>
      <c r="AG139" s="322">
        <v>0</v>
      </c>
      <c r="AH139" s="12">
        <v>0</v>
      </c>
      <c r="AI139" s="258">
        <v>0</v>
      </c>
      <c r="AJ139" s="322">
        <v>0</v>
      </c>
      <c r="AK139" s="322">
        <v>0</v>
      </c>
      <c r="AL139" s="12">
        <v>0</v>
      </c>
      <c r="AM139" s="323">
        <v>3</v>
      </c>
      <c r="AN139" s="322">
        <v>3.18929237</v>
      </c>
      <c r="AO139" s="322">
        <v>2.5425057500000001</v>
      </c>
      <c r="AP139" s="85">
        <f>AO139/AN139</f>
        <v>0.79720058716347797</v>
      </c>
      <c r="AQ139" s="323">
        <v>0.239511</v>
      </c>
      <c r="AR139" s="322">
        <v>0.239511</v>
      </c>
      <c r="AS139" s="322">
        <v>0.239511</v>
      </c>
      <c r="AT139" s="85">
        <f>AS139/AR139</f>
        <v>1</v>
      </c>
      <c r="AU139" s="323">
        <v>0</v>
      </c>
      <c r="AV139" s="322">
        <v>0</v>
      </c>
      <c r="AW139" s="322">
        <v>0</v>
      </c>
      <c r="AX139" s="12">
        <v>0</v>
      </c>
      <c r="AY139" s="323">
        <v>2.3787000000000003</v>
      </c>
      <c r="AZ139" s="322">
        <v>2.3787000000000003</v>
      </c>
      <c r="BA139" s="322">
        <v>1.8083030500000001</v>
      </c>
      <c r="BB139" s="85">
        <f>BA139/AZ139</f>
        <v>0.76020643628872908</v>
      </c>
      <c r="BC139" s="323">
        <v>0</v>
      </c>
      <c r="BD139" s="322">
        <v>0</v>
      </c>
      <c r="BE139" s="322">
        <v>0</v>
      </c>
      <c r="BF139" s="6">
        <v>0</v>
      </c>
      <c r="BG139" s="323">
        <v>1034.86879</v>
      </c>
      <c r="BH139" s="322">
        <v>387.45496607000001</v>
      </c>
      <c r="BI139" s="322">
        <v>160.49775296999999</v>
      </c>
      <c r="BJ139" s="85">
        <f>BI139/BH139</f>
        <v>0.41423589068414074</v>
      </c>
      <c r="BK139" s="258">
        <v>543.65988000000004</v>
      </c>
      <c r="BL139" s="322">
        <v>571.71025572999997</v>
      </c>
      <c r="BM139" s="322">
        <v>319.77987740999998</v>
      </c>
      <c r="BN139" s="85">
        <f t="shared" si="104"/>
        <v>0.5593390606605132</v>
      </c>
      <c r="BO139" s="323">
        <v>0</v>
      </c>
      <c r="BP139" s="322">
        <v>0</v>
      </c>
      <c r="BQ139" s="322">
        <v>0</v>
      </c>
      <c r="BR139" s="12">
        <v>0</v>
      </c>
      <c r="BS139" s="323">
        <v>0</v>
      </c>
      <c r="BT139" s="322">
        <v>0</v>
      </c>
      <c r="BU139" s="322">
        <v>0</v>
      </c>
      <c r="BV139" s="12">
        <v>0</v>
      </c>
      <c r="BW139" s="323">
        <v>0</v>
      </c>
      <c r="BX139" s="322">
        <v>0</v>
      </c>
      <c r="BY139" s="322">
        <v>0</v>
      </c>
      <c r="BZ139" s="12">
        <v>0</v>
      </c>
      <c r="CA139" s="323">
        <v>0</v>
      </c>
      <c r="CB139" s="322">
        <v>0</v>
      </c>
      <c r="CC139" s="322">
        <v>0</v>
      </c>
      <c r="CD139" s="12">
        <v>0</v>
      </c>
    </row>
    <row r="140" spans="2:82" x14ac:dyDescent="0.35">
      <c r="B140" s="8" t="s">
        <v>62</v>
      </c>
      <c r="C140" s="258">
        <v>5026.8891034499993</v>
      </c>
      <c r="D140" s="322">
        <v>5564.3851108800009</v>
      </c>
      <c r="E140" s="322">
        <v>4613.1462186099998</v>
      </c>
      <c r="F140" s="85">
        <v>0.82874122685174045</v>
      </c>
      <c r="G140" s="258">
        <v>0</v>
      </c>
      <c r="H140" s="322">
        <v>0</v>
      </c>
      <c r="I140" s="322">
        <v>0</v>
      </c>
      <c r="J140" s="12">
        <v>0</v>
      </c>
      <c r="K140" s="322">
        <v>0</v>
      </c>
      <c r="L140" s="322">
        <v>0</v>
      </c>
      <c r="M140" s="322">
        <v>0</v>
      </c>
      <c r="N140" s="12">
        <v>0</v>
      </c>
      <c r="O140" s="323">
        <v>0</v>
      </c>
      <c r="P140" s="322">
        <v>0</v>
      </c>
      <c r="Q140" s="322">
        <v>0</v>
      </c>
      <c r="R140" s="12">
        <v>0</v>
      </c>
      <c r="S140" s="323">
        <v>0</v>
      </c>
      <c r="T140" s="322">
        <v>0</v>
      </c>
      <c r="U140" s="322">
        <v>0</v>
      </c>
      <c r="V140" s="12">
        <v>0</v>
      </c>
      <c r="W140" s="258">
        <v>0</v>
      </c>
      <c r="X140" s="322">
        <v>0</v>
      </c>
      <c r="Y140" s="322">
        <v>0</v>
      </c>
      <c r="Z140" s="12">
        <v>0</v>
      </c>
      <c r="AA140" s="323">
        <v>0</v>
      </c>
      <c r="AB140" s="322">
        <v>0</v>
      </c>
      <c r="AC140" s="322">
        <v>0</v>
      </c>
      <c r="AD140" s="12">
        <v>0</v>
      </c>
      <c r="AE140" s="323">
        <v>0</v>
      </c>
      <c r="AF140" s="322">
        <v>0</v>
      </c>
      <c r="AG140" s="322">
        <v>0</v>
      </c>
      <c r="AH140" s="12">
        <v>0</v>
      </c>
      <c r="AI140" s="258">
        <v>237.10999999999999</v>
      </c>
      <c r="AJ140" s="322">
        <v>456.66152999999997</v>
      </c>
      <c r="AK140" s="322">
        <v>30.423993320000001</v>
      </c>
      <c r="AL140" s="85">
        <f>AK140/AJ140</f>
        <v>6.6622632565523976E-2</v>
      </c>
      <c r="AM140" s="323">
        <v>23.267553450000001</v>
      </c>
      <c r="AN140" s="322">
        <v>22.45748493</v>
      </c>
      <c r="AO140" s="322">
        <v>21.261455519999998</v>
      </c>
      <c r="AP140" s="85">
        <f>AO140/AN140</f>
        <v>0.94674250417052375</v>
      </c>
      <c r="AQ140" s="323">
        <v>124.11159000000001</v>
      </c>
      <c r="AR140" s="322">
        <v>122.76470712000001</v>
      </c>
      <c r="AS140" s="322">
        <v>122.75401911000002</v>
      </c>
      <c r="AT140" s="85">
        <f>AS140/AR140</f>
        <v>0.99991293906652223</v>
      </c>
      <c r="AU140" s="323">
        <v>0.42599999999999999</v>
      </c>
      <c r="AV140" s="322">
        <v>0.42599999999999999</v>
      </c>
      <c r="AW140" s="322">
        <v>0.42593399999999998</v>
      </c>
      <c r="AX140" s="85">
        <f>AW140/AV140</f>
        <v>0.99984507042253523</v>
      </c>
      <c r="AY140" s="323">
        <v>0</v>
      </c>
      <c r="AZ140" s="322">
        <v>0</v>
      </c>
      <c r="BA140" s="322">
        <v>0</v>
      </c>
      <c r="BB140" s="12">
        <v>0</v>
      </c>
      <c r="BC140" s="323">
        <v>1.6597900000000001</v>
      </c>
      <c r="BD140" s="322">
        <v>2.2597900000000002</v>
      </c>
      <c r="BE140" s="322">
        <v>1.2097899999999999</v>
      </c>
      <c r="BF140" s="95">
        <f>BE140/BD140</f>
        <v>0.53535505511574077</v>
      </c>
      <c r="BG140" s="323">
        <v>2268.2050799999997</v>
      </c>
      <c r="BH140" s="322">
        <v>2573.49106097</v>
      </c>
      <c r="BI140" s="322">
        <v>2241.5506003099999</v>
      </c>
      <c r="BJ140" s="85">
        <f>BI140/BH140</f>
        <v>0.8710154988706722</v>
      </c>
      <c r="BK140" s="258">
        <v>2064.9367499999998</v>
      </c>
      <c r="BL140" s="322">
        <v>2079.1521978600003</v>
      </c>
      <c r="BM140" s="322">
        <v>1927.1315201699999</v>
      </c>
      <c r="BN140" s="85">
        <f t="shared" si="104"/>
        <v>0.92688333357872021</v>
      </c>
      <c r="BO140" s="323">
        <v>0</v>
      </c>
      <c r="BP140" s="322">
        <v>0</v>
      </c>
      <c r="BQ140" s="322">
        <v>0</v>
      </c>
      <c r="BR140" s="12">
        <v>0</v>
      </c>
      <c r="BS140" s="323">
        <v>0.2</v>
      </c>
      <c r="BT140" s="322">
        <v>0.2</v>
      </c>
      <c r="BU140" s="322">
        <v>0</v>
      </c>
      <c r="BV140" s="12">
        <v>0</v>
      </c>
      <c r="BW140" s="323">
        <v>0</v>
      </c>
      <c r="BX140" s="322">
        <v>0</v>
      </c>
      <c r="BY140" s="322">
        <v>0</v>
      </c>
      <c r="BZ140" s="12">
        <v>0</v>
      </c>
      <c r="CA140" s="323">
        <v>306.97233999999997</v>
      </c>
      <c r="CB140" s="322">
        <v>306.97233999999997</v>
      </c>
      <c r="CC140" s="322">
        <v>268.38890617999999</v>
      </c>
      <c r="CD140" s="12">
        <v>0</v>
      </c>
    </row>
    <row r="141" spans="2:82" x14ac:dyDescent="0.35">
      <c r="B141" s="187" t="s">
        <v>63</v>
      </c>
      <c r="C141" s="326">
        <v>8322.7343231877476</v>
      </c>
      <c r="D141" s="327">
        <v>8658.7304568277468</v>
      </c>
      <c r="E141" s="327">
        <v>7061.450319487747</v>
      </c>
      <c r="F141" s="178">
        <v>0.81552952302834625</v>
      </c>
      <c r="G141" s="326">
        <f>SUM(G135:G140)</f>
        <v>5.30966</v>
      </c>
      <c r="H141" s="327">
        <f>SUM(H135:H140)</f>
        <v>6.7543779999999991</v>
      </c>
      <c r="I141" s="327">
        <f>SUM(I135:I140)</f>
        <v>6.5826103800000002</v>
      </c>
      <c r="J141" s="178">
        <f>I141/H141</f>
        <v>0.97456943925850781</v>
      </c>
      <c r="K141" s="327">
        <f>SUM(K135:K140)</f>
        <v>183.96306522</v>
      </c>
      <c r="L141" s="327">
        <f>SUM(L135:L140)</f>
        <v>198.46712029</v>
      </c>
      <c r="M141" s="327">
        <f>SUM(M135:M140)</f>
        <v>164.14006585000001</v>
      </c>
      <c r="N141" s="178">
        <f t="shared" ref="N141:N150" si="105">M141/L141</f>
        <v>0.82703908642478752</v>
      </c>
      <c r="O141" s="328">
        <f>SUM(O135:O140)</f>
        <v>17.11572</v>
      </c>
      <c r="P141" s="327">
        <f>SUM(P135:P140)</f>
        <v>16.229258090000002</v>
      </c>
      <c r="Q141" s="327">
        <f>SUM(Q135:Q140)</f>
        <v>10.562930380000001</v>
      </c>
      <c r="R141" s="178">
        <f>Q141/P141</f>
        <v>0.65085725554568463</v>
      </c>
      <c r="S141" s="328">
        <f>SUM(S135:S140)</f>
        <v>5.0000000000000001E-3</v>
      </c>
      <c r="T141" s="327">
        <f>SUM(T135:T140)</f>
        <v>5.0000000000000001E-3</v>
      </c>
      <c r="U141" s="327">
        <f>SUM(U135:U140)</f>
        <v>5.0000000000000001E-3</v>
      </c>
      <c r="V141" s="178">
        <f>U141/T141</f>
        <v>1</v>
      </c>
      <c r="W141" s="326">
        <f>SUM(W135:W140)</f>
        <v>33.320369999999997</v>
      </c>
      <c r="X141" s="327">
        <f>SUM(X135:X140)</f>
        <v>33.307172659999999</v>
      </c>
      <c r="Y141" s="327">
        <f>SUM(Y135:Y140)</f>
        <v>7.9190365500000004</v>
      </c>
      <c r="Z141" s="178">
        <f>Y141/X141</f>
        <v>0.23775769354059609</v>
      </c>
      <c r="AA141" s="328">
        <f>SUM(AA135:AA140)</f>
        <v>5.1752200000000004</v>
      </c>
      <c r="AB141" s="327">
        <f>SUM(AB135:AB140)</f>
        <v>4.9147910000000001</v>
      </c>
      <c r="AC141" s="327">
        <f>SUM(AC135:AC140)</f>
        <v>4.8322539999999998</v>
      </c>
      <c r="AD141" s="178">
        <f>AC141/AB141</f>
        <v>0.98320640694589045</v>
      </c>
      <c r="AE141" s="328">
        <f>SUM(AE135:AE140)</f>
        <v>155.52964</v>
      </c>
      <c r="AF141" s="327">
        <f>SUM(AF135:AF140)</f>
        <v>155.52964</v>
      </c>
      <c r="AG141" s="327">
        <f>SUM(AG135:AG140)</f>
        <v>120.0168</v>
      </c>
      <c r="AH141" s="178">
        <f>AG141/AF141</f>
        <v>0.77166513083936927</v>
      </c>
      <c r="AI141" s="326">
        <f>SUM(AI135:AI140)</f>
        <v>250.43225999999999</v>
      </c>
      <c r="AJ141" s="327">
        <f>SUM(AJ135:AJ140)</f>
        <v>469.98379</v>
      </c>
      <c r="AK141" s="327">
        <f>SUM(AK135:AK140)</f>
        <v>41.391691260000002</v>
      </c>
      <c r="AL141" s="178">
        <f>AK141/AJ141</f>
        <v>8.8070465706913001E-2</v>
      </c>
      <c r="AM141" s="328">
        <f>SUM(AM135:AM140)</f>
        <v>27.10355345</v>
      </c>
      <c r="AN141" s="327">
        <f>SUM(AN135:AN140)</f>
        <v>26.442777299999999</v>
      </c>
      <c r="AO141" s="327">
        <f>SUM(AO135:AO140)</f>
        <v>24.457590249999999</v>
      </c>
      <c r="AP141" s="178">
        <f>AO141/AN141</f>
        <v>0.92492516850716733</v>
      </c>
      <c r="AQ141" s="328">
        <f>SUM(AQ135:AQ140)</f>
        <v>132.192611</v>
      </c>
      <c r="AR141" s="327">
        <f>SUM(AR135:AR140)</f>
        <v>138.21944963000001</v>
      </c>
      <c r="AS141" s="327">
        <f>SUM(AS135:AS140)</f>
        <v>137.89771023000003</v>
      </c>
      <c r="AT141" s="178">
        <f>AS141/AR141</f>
        <v>0.99767225668412618</v>
      </c>
      <c r="AU141" s="328">
        <f>SUM(AU135:AU140)</f>
        <v>1.9680199999999999</v>
      </c>
      <c r="AV141" s="327">
        <f>SUM(AV135:AV140)</f>
        <v>1.9680199999999999</v>
      </c>
      <c r="AW141" s="327">
        <f>SUM(AW135:AW140)</f>
        <v>1.3785253799999999</v>
      </c>
      <c r="AX141" s="178">
        <f>AW141/AV141</f>
        <v>0.70046309488724712</v>
      </c>
      <c r="AY141" s="328">
        <f>SUM(AY135:AY140)</f>
        <v>14.876060000000001</v>
      </c>
      <c r="AZ141" s="327">
        <f>SUM(AZ135:AZ140)</f>
        <v>14.876060000000001</v>
      </c>
      <c r="BA141" s="327">
        <f>SUM(BA135:BA140)</f>
        <v>12.390059470000001</v>
      </c>
      <c r="BB141" s="178">
        <f>BA141/AZ141</f>
        <v>0.83288582259012134</v>
      </c>
      <c r="BC141" s="328">
        <f>SUM(BC135:BC140)</f>
        <v>1.9597900000000001</v>
      </c>
      <c r="BD141" s="327">
        <f>SUM(BD135:BD140)</f>
        <v>2.55979</v>
      </c>
      <c r="BE141" s="327">
        <f>SUM(BE135:BE140)</f>
        <v>1.50979</v>
      </c>
      <c r="BF141" s="180">
        <f>BE141/BD141</f>
        <v>0.58981010160989766</v>
      </c>
      <c r="BG141" s="328">
        <f>SUM(BG135:BG140)</f>
        <v>3339.3578399999997</v>
      </c>
      <c r="BH141" s="327">
        <f>SUM(BH135:BH140)</f>
        <v>3351.9663859699999</v>
      </c>
      <c r="BI141" s="327">
        <f>SUM(BI135:BI140)</f>
        <v>2791.69994761</v>
      </c>
      <c r="BJ141" s="178">
        <f>BI141/BH141</f>
        <v>0.83285439833017039</v>
      </c>
      <c r="BK141" s="326">
        <f>SUM(BK135:BK140)</f>
        <v>3753.2641899999999</v>
      </c>
      <c r="BL141" s="327">
        <f>SUM(BL135:BL140)</f>
        <v>3836.3455003700001</v>
      </c>
      <c r="BM141" s="327">
        <f>SUM(BM135:BM140)</f>
        <v>3346.0446727199997</v>
      </c>
      <c r="BN141" s="178">
        <f t="shared" si="104"/>
        <v>0.87219586254608383</v>
      </c>
      <c r="BO141" s="328">
        <f>SUM(BO135:BO140)</f>
        <v>91</v>
      </c>
      <c r="BP141" s="327">
        <f>SUM(BP135:BP140)</f>
        <v>91</v>
      </c>
      <c r="BQ141" s="327">
        <f>SUM(BQ135:BQ140)</f>
        <v>120.12998755</v>
      </c>
      <c r="BR141" s="178">
        <f>BQ141/BP141</f>
        <v>1.3201097532967032</v>
      </c>
      <c r="BS141" s="328">
        <f>SUM(BS135:BS140)</f>
        <v>0.20500000000000002</v>
      </c>
      <c r="BT141" s="327">
        <f>SUM(BT135:BT140)</f>
        <v>0.20500000000000002</v>
      </c>
      <c r="BU141" s="327">
        <f>SUM(BU135:BU140)</f>
        <v>5.0000000000000001E-3</v>
      </c>
      <c r="BV141" s="178">
        <f>BU141/BT141</f>
        <v>2.4390243902439022E-2</v>
      </c>
      <c r="BW141" s="328">
        <f>SUM(BW135:BW140)</f>
        <v>3.0000000000000001E-3</v>
      </c>
      <c r="BX141" s="327">
        <f>SUM(BX135:BX140)</f>
        <v>3.0000000000000001E-3</v>
      </c>
      <c r="BY141" s="327">
        <f>SUM(BY135:BY140)</f>
        <v>0</v>
      </c>
      <c r="BZ141" s="178">
        <f>BY141/BX141</f>
        <v>0</v>
      </c>
      <c r="CA141" s="328">
        <f>SUM(CA135:CA140)</f>
        <v>319.94332351774693</v>
      </c>
      <c r="CB141" s="327">
        <f>SUM(CB135:CB140)</f>
        <v>319.94332351774693</v>
      </c>
      <c r="CC141" s="327">
        <f>SUM(CC135:CC140)</f>
        <v>280.47664785774697</v>
      </c>
      <c r="CD141" s="178">
        <f>CC141/CB141</f>
        <v>0.87664479062707867</v>
      </c>
    </row>
    <row r="142" spans="2:82" x14ac:dyDescent="0.35">
      <c r="B142" s="8" t="s">
        <v>64</v>
      </c>
      <c r="C142" s="258">
        <v>4509.1986200000001</v>
      </c>
      <c r="D142" s="322">
        <v>4645.4276</v>
      </c>
      <c r="E142" s="322">
        <v>1221.8795362299998</v>
      </c>
      <c r="F142" s="85">
        <v>0.26302843170561946</v>
      </c>
      <c r="G142" s="258">
        <v>0</v>
      </c>
      <c r="H142" s="322">
        <v>0</v>
      </c>
      <c r="I142" s="322">
        <v>0</v>
      </c>
      <c r="J142" s="12">
        <v>0</v>
      </c>
      <c r="K142" s="322">
        <v>0.25</v>
      </c>
      <c r="L142" s="322">
        <v>0.25</v>
      </c>
      <c r="M142" s="322">
        <v>6.2312529999999998E-2</v>
      </c>
      <c r="N142" s="85">
        <f t="shared" si="105"/>
        <v>0.24925011999999999</v>
      </c>
      <c r="O142" s="323">
        <v>3.5740000000000001E-2</v>
      </c>
      <c r="P142" s="322">
        <v>3.5740000000000001E-2</v>
      </c>
      <c r="Q142" s="322">
        <v>0</v>
      </c>
      <c r="R142" s="85">
        <f>Q142/P142</f>
        <v>0</v>
      </c>
      <c r="S142" s="323">
        <v>0</v>
      </c>
      <c r="T142" s="322">
        <v>0</v>
      </c>
      <c r="U142" s="322">
        <v>0</v>
      </c>
      <c r="V142" s="12">
        <v>0</v>
      </c>
      <c r="W142" s="258">
        <v>0</v>
      </c>
      <c r="X142" s="322">
        <v>0</v>
      </c>
      <c r="Y142" s="322">
        <v>0</v>
      </c>
      <c r="Z142" s="12">
        <v>0</v>
      </c>
      <c r="AA142" s="323">
        <v>0</v>
      </c>
      <c r="AB142" s="322">
        <v>0</v>
      </c>
      <c r="AC142" s="322">
        <v>0</v>
      </c>
      <c r="AD142" s="12">
        <v>0</v>
      </c>
      <c r="AE142" s="323">
        <v>0</v>
      </c>
      <c r="AF142" s="322">
        <v>0</v>
      </c>
      <c r="AG142" s="322">
        <v>0</v>
      </c>
      <c r="AH142" s="12">
        <v>0</v>
      </c>
      <c r="AI142" s="258">
        <v>1282.0480700000001</v>
      </c>
      <c r="AJ142" s="322">
        <v>1418.2770499999999</v>
      </c>
      <c r="AK142" s="322">
        <v>837.03830211999991</v>
      </c>
      <c r="AL142" s="85">
        <f>AK142/AJ142</f>
        <v>0.59017968465329107</v>
      </c>
      <c r="AM142" s="323">
        <v>0</v>
      </c>
      <c r="AN142" s="322">
        <v>0</v>
      </c>
      <c r="AO142" s="322">
        <v>0</v>
      </c>
      <c r="AP142" s="12">
        <v>0</v>
      </c>
      <c r="AQ142" s="323">
        <v>0</v>
      </c>
      <c r="AR142" s="322">
        <v>0</v>
      </c>
      <c r="AS142" s="322">
        <v>0</v>
      </c>
      <c r="AT142" s="12">
        <v>0</v>
      </c>
      <c r="AU142" s="323">
        <v>0</v>
      </c>
      <c r="AV142" s="322">
        <v>0</v>
      </c>
      <c r="AW142" s="322">
        <v>0</v>
      </c>
      <c r="AX142" s="12">
        <v>0</v>
      </c>
      <c r="AY142" s="323">
        <v>2.205E-2</v>
      </c>
      <c r="AZ142" s="322">
        <v>2.205E-2</v>
      </c>
      <c r="BA142" s="322">
        <v>0</v>
      </c>
      <c r="BB142" s="85">
        <f>BA142/AZ142</f>
        <v>0</v>
      </c>
      <c r="BC142" s="323">
        <v>0</v>
      </c>
      <c r="BD142" s="322">
        <v>0</v>
      </c>
      <c r="BE142" s="322">
        <v>0</v>
      </c>
      <c r="BF142" s="6">
        <v>0</v>
      </c>
      <c r="BG142" s="323">
        <v>431.82195999999999</v>
      </c>
      <c r="BH142" s="322">
        <v>431.82195999999999</v>
      </c>
      <c r="BI142" s="322">
        <v>114.07083286</v>
      </c>
      <c r="BJ142" s="85">
        <f>BI142/BH142</f>
        <v>0.26416172271553767</v>
      </c>
      <c r="BK142" s="258">
        <v>2795.0208000000002</v>
      </c>
      <c r="BL142" s="322">
        <v>2795.0208000000002</v>
      </c>
      <c r="BM142" s="322">
        <v>270.70808871999998</v>
      </c>
      <c r="BN142" s="85">
        <f t="shared" si="104"/>
        <v>9.6853693797198201E-2</v>
      </c>
      <c r="BO142" s="323">
        <v>0</v>
      </c>
      <c r="BP142" s="322">
        <v>0</v>
      </c>
      <c r="BQ142" s="322">
        <v>0</v>
      </c>
      <c r="BR142" s="12">
        <v>0</v>
      </c>
      <c r="BS142" s="323">
        <v>0</v>
      </c>
      <c r="BT142" s="322">
        <v>0</v>
      </c>
      <c r="BU142" s="322">
        <v>0</v>
      </c>
      <c r="BV142" s="12">
        <v>0</v>
      </c>
      <c r="BW142" s="323">
        <v>0</v>
      </c>
      <c r="BX142" s="322">
        <v>0</v>
      </c>
      <c r="BY142" s="322">
        <v>0</v>
      </c>
      <c r="BZ142" s="12">
        <v>0</v>
      </c>
      <c r="CA142" s="323">
        <v>0</v>
      </c>
      <c r="CB142" s="322">
        <v>0</v>
      </c>
      <c r="CC142" s="322">
        <v>0</v>
      </c>
      <c r="CD142" s="12">
        <v>0</v>
      </c>
    </row>
    <row r="143" spans="2:82" x14ac:dyDescent="0.35">
      <c r="B143" s="8" t="s">
        <v>65</v>
      </c>
      <c r="C143" s="258">
        <v>0.62</v>
      </c>
      <c r="D143" s="322">
        <v>0.62</v>
      </c>
      <c r="E143" s="322">
        <v>0.26134246</v>
      </c>
      <c r="F143" s="85">
        <v>0.42152009677419355</v>
      </c>
      <c r="G143" s="258">
        <v>0</v>
      </c>
      <c r="H143" s="322">
        <v>0</v>
      </c>
      <c r="I143" s="322">
        <v>0</v>
      </c>
      <c r="J143" s="12">
        <v>0</v>
      </c>
      <c r="K143" s="322">
        <v>0.62</v>
      </c>
      <c r="L143" s="322">
        <v>0.62</v>
      </c>
      <c r="M143" s="322">
        <v>0.26134246</v>
      </c>
      <c r="N143" s="85">
        <f t="shared" si="105"/>
        <v>0.42152009677419355</v>
      </c>
      <c r="O143" s="323">
        <v>0</v>
      </c>
      <c r="P143" s="322">
        <v>0</v>
      </c>
      <c r="Q143" s="322">
        <v>0</v>
      </c>
      <c r="R143" s="12">
        <v>0</v>
      </c>
      <c r="S143" s="323">
        <v>0</v>
      </c>
      <c r="T143" s="322">
        <v>0</v>
      </c>
      <c r="U143" s="322">
        <v>0</v>
      </c>
      <c r="V143" s="12">
        <v>0</v>
      </c>
      <c r="W143" s="258">
        <v>0</v>
      </c>
      <c r="X143" s="322">
        <v>0</v>
      </c>
      <c r="Y143" s="322">
        <v>0</v>
      </c>
      <c r="Z143" s="12">
        <v>0</v>
      </c>
      <c r="AA143" s="323">
        <v>0</v>
      </c>
      <c r="AB143" s="322">
        <v>0</v>
      </c>
      <c r="AC143" s="322">
        <v>0</v>
      </c>
      <c r="AD143" s="12">
        <v>0</v>
      </c>
      <c r="AE143" s="323">
        <v>0</v>
      </c>
      <c r="AF143" s="322">
        <v>0</v>
      </c>
      <c r="AG143" s="322">
        <v>0</v>
      </c>
      <c r="AH143" s="12">
        <v>0</v>
      </c>
      <c r="AI143" s="258">
        <v>0</v>
      </c>
      <c r="AJ143" s="322">
        <v>0</v>
      </c>
      <c r="AK143" s="322">
        <v>0</v>
      </c>
      <c r="AL143" s="12">
        <v>0</v>
      </c>
      <c r="AM143" s="323">
        <v>0</v>
      </c>
      <c r="AN143" s="322">
        <v>0</v>
      </c>
      <c r="AO143" s="322">
        <v>0</v>
      </c>
      <c r="AP143" s="12">
        <v>0</v>
      </c>
      <c r="AQ143" s="323">
        <v>0</v>
      </c>
      <c r="AR143" s="322">
        <v>0</v>
      </c>
      <c r="AS143" s="322">
        <v>0</v>
      </c>
      <c r="AT143" s="12">
        <v>0</v>
      </c>
      <c r="AU143" s="323">
        <v>0</v>
      </c>
      <c r="AV143" s="322">
        <v>0</v>
      </c>
      <c r="AW143" s="322">
        <v>0</v>
      </c>
      <c r="AX143" s="12">
        <v>0</v>
      </c>
      <c r="AY143" s="323">
        <v>0</v>
      </c>
      <c r="AZ143" s="322">
        <v>0</v>
      </c>
      <c r="BA143" s="322">
        <v>0</v>
      </c>
      <c r="BB143" s="12">
        <v>0</v>
      </c>
      <c r="BC143" s="323">
        <v>0</v>
      </c>
      <c r="BD143" s="322">
        <v>0</v>
      </c>
      <c r="BE143" s="322">
        <v>0</v>
      </c>
      <c r="BF143" s="6">
        <v>0</v>
      </c>
      <c r="BG143" s="323">
        <v>0</v>
      </c>
      <c r="BH143" s="322">
        <v>0</v>
      </c>
      <c r="BI143" s="322">
        <v>0</v>
      </c>
      <c r="BJ143" s="12">
        <v>0</v>
      </c>
      <c r="BK143" s="258">
        <v>0</v>
      </c>
      <c r="BL143" s="322">
        <v>0</v>
      </c>
      <c r="BM143" s="322">
        <v>0</v>
      </c>
      <c r="BN143" s="12">
        <v>0</v>
      </c>
      <c r="BO143" s="323">
        <v>0</v>
      </c>
      <c r="BP143" s="322">
        <v>0</v>
      </c>
      <c r="BQ143" s="322">
        <v>0</v>
      </c>
      <c r="BR143" s="12">
        <v>0</v>
      </c>
      <c r="BS143" s="323">
        <v>0</v>
      </c>
      <c r="BT143" s="322">
        <v>0</v>
      </c>
      <c r="BU143" s="322">
        <v>0</v>
      </c>
      <c r="BV143" s="12">
        <v>0</v>
      </c>
      <c r="BW143" s="323">
        <v>0</v>
      </c>
      <c r="BX143" s="322">
        <v>0</v>
      </c>
      <c r="BY143" s="322">
        <v>0</v>
      </c>
      <c r="BZ143" s="12">
        <v>0</v>
      </c>
      <c r="CA143" s="323">
        <v>0</v>
      </c>
      <c r="CB143" s="322">
        <v>0</v>
      </c>
      <c r="CC143" s="322">
        <v>0</v>
      </c>
      <c r="CD143" s="12">
        <v>0</v>
      </c>
    </row>
    <row r="144" spans="2:82" x14ac:dyDescent="0.35">
      <c r="B144" s="329" t="s">
        <v>66</v>
      </c>
      <c r="C144" s="330">
        <v>4509.81862</v>
      </c>
      <c r="D144" s="331">
        <v>4646.0475999999999</v>
      </c>
      <c r="E144" s="331">
        <v>1222.1408786899997</v>
      </c>
      <c r="F144" s="178">
        <v>0.26304958190484312</v>
      </c>
      <c r="G144" s="330">
        <v>0</v>
      </c>
      <c r="H144" s="331">
        <v>0</v>
      </c>
      <c r="I144" s="331">
        <v>0</v>
      </c>
      <c r="J144" s="332">
        <v>0</v>
      </c>
      <c r="K144" s="331">
        <f>SUM(K142:K143)</f>
        <v>0.87</v>
      </c>
      <c r="L144" s="331">
        <f>SUM(L142:L143)</f>
        <v>0.87</v>
      </c>
      <c r="M144" s="331">
        <f>SUM(M142:M143)</f>
        <v>0.32365498999999998</v>
      </c>
      <c r="N144" s="178">
        <f t="shared" si="105"/>
        <v>0.37201722988505742</v>
      </c>
      <c r="O144" s="333">
        <f>SUM(O142:O143)</f>
        <v>3.5740000000000001E-2</v>
      </c>
      <c r="P144" s="330">
        <f>SUM(P142:P143)</f>
        <v>3.5740000000000001E-2</v>
      </c>
      <c r="Q144" s="330">
        <f>SUM(Q142:Q143)</f>
        <v>0</v>
      </c>
      <c r="R144" s="178">
        <f>Q144/P144</f>
        <v>0</v>
      </c>
      <c r="S144" s="334">
        <v>0</v>
      </c>
      <c r="T144" s="335">
        <v>0</v>
      </c>
      <c r="U144" s="335">
        <v>0</v>
      </c>
      <c r="V144" s="336">
        <v>0</v>
      </c>
      <c r="W144" s="337">
        <v>0</v>
      </c>
      <c r="X144" s="335">
        <v>0</v>
      </c>
      <c r="Y144" s="335">
        <v>0</v>
      </c>
      <c r="Z144" s="336">
        <v>0</v>
      </c>
      <c r="AA144" s="334">
        <v>0</v>
      </c>
      <c r="AB144" s="335">
        <v>0</v>
      </c>
      <c r="AC144" s="335">
        <v>0</v>
      </c>
      <c r="AD144" s="336">
        <v>0</v>
      </c>
      <c r="AE144" s="334">
        <v>0</v>
      </c>
      <c r="AF144" s="335">
        <v>0</v>
      </c>
      <c r="AG144" s="335">
        <v>0</v>
      </c>
      <c r="AH144" s="336">
        <v>0</v>
      </c>
      <c r="AI144" s="338">
        <f>SUM(AI142:AI143)</f>
        <v>1282.0480700000001</v>
      </c>
      <c r="AJ144" s="339">
        <f>SUM(AJ142:AJ143)</f>
        <v>1418.2770499999999</v>
      </c>
      <c r="AK144" s="335">
        <f>SUM(AK142:AK143)</f>
        <v>837.03830211999991</v>
      </c>
      <c r="AL144" s="340">
        <f>AK144/AJ144</f>
        <v>0.59017968465329107</v>
      </c>
      <c r="AM144" s="341">
        <f t="shared" ref="AM144:AS144" si="106">SUM(AM142:AM143)</f>
        <v>0</v>
      </c>
      <c r="AN144" s="335">
        <f t="shared" si="106"/>
        <v>0</v>
      </c>
      <c r="AO144" s="335">
        <f t="shared" si="106"/>
        <v>0</v>
      </c>
      <c r="AP144" s="342">
        <f t="shared" si="106"/>
        <v>0</v>
      </c>
      <c r="AQ144" s="341">
        <f t="shared" si="106"/>
        <v>0</v>
      </c>
      <c r="AR144" s="335">
        <f t="shared" si="106"/>
        <v>0</v>
      </c>
      <c r="AS144" s="335">
        <f t="shared" si="106"/>
        <v>0</v>
      </c>
      <c r="AT144" s="336">
        <v>0</v>
      </c>
      <c r="AU144" s="176">
        <f>SUM(AU142:AU143)</f>
        <v>0</v>
      </c>
      <c r="AV144" s="331">
        <f>SUM(AV142:AV143)</f>
        <v>0</v>
      </c>
      <c r="AW144" s="331">
        <f>SUM(AW142:AW143)</f>
        <v>0</v>
      </c>
      <c r="AX144" s="332">
        <v>0</v>
      </c>
      <c r="AY144" s="176">
        <f>SUM(AY142:AY143)</f>
        <v>2.205E-2</v>
      </c>
      <c r="AZ144" s="331">
        <f>SUM(AZ142:AZ143)</f>
        <v>2.205E-2</v>
      </c>
      <c r="BA144" s="331">
        <f>SUM(BA142:BA143)</f>
        <v>0</v>
      </c>
      <c r="BB144" s="178">
        <f>BA144/AZ144</f>
        <v>0</v>
      </c>
      <c r="BC144" s="176">
        <f>SUM(BC142:BC143)</f>
        <v>0</v>
      </c>
      <c r="BD144" s="331">
        <f>SUM(BD142:BD143)</f>
        <v>0</v>
      </c>
      <c r="BE144" s="331">
        <f>SUM(BE142:BE143)</f>
        <v>0</v>
      </c>
      <c r="BF144" s="177">
        <v>0</v>
      </c>
      <c r="BG144" s="341">
        <f>SUM(BG142:BG143)</f>
        <v>431.82195999999999</v>
      </c>
      <c r="BH144" s="335">
        <f>SUM(BH142:BH143)</f>
        <v>431.82195999999999</v>
      </c>
      <c r="BI144" s="335">
        <f>SUM(BI142:BI143)</f>
        <v>114.07083286</v>
      </c>
      <c r="BJ144" s="351">
        <f t="shared" ref="BJ144" si="107">BI144/BH144</f>
        <v>0.26416172271553767</v>
      </c>
      <c r="BK144" s="177">
        <f>SUM(BK142:BK143)</f>
        <v>2795.0208000000002</v>
      </c>
      <c r="BL144" s="331">
        <f>SUM(BL142:BL143)</f>
        <v>2795.0208000000002</v>
      </c>
      <c r="BM144" s="331">
        <f>SUM(BM142:BM143)</f>
        <v>270.70808871999998</v>
      </c>
      <c r="BN144" s="178">
        <f t="shared" si="104"/>
        <v>9.6853693797198201E-2</v>
      </c>
      <c r="BO144" s="341">
        <f t="shared" ref="BO144:CD144" si="108">SUM(BO142:BO143)</f>
        <v>0</v>
      </c>
      <c r="BP144" s="335">
        <f t="shared" si="108"/>
        <v>0</v>
      </c>
      <c r="BQ144" s="335">
        <f t="shared" si="108"/>
        <v>0</v>
      </c>
      <c r="BR144" s="342">
        <f t="shared" si="108"/>
        <v>0</v>
      </c>
      <c r="BS144" s="341">
        <f t="shared" si="108"/>
        <v>0</v>
      </c>
      <c r="BT144" s="335">
        <f t="shared" si="108"/>
        <v>0</v>
      </c>
      <c r="BU144" s="335">
        <f t="shared" si="108"/>
        <v>0</v>
      </c>
      <c r="BV144" s="342">
        <f t="shared" si="108"/>
        <v>0</v>
      </c>
      <c r="BW144" s="341">
        <f t="shared" si="108"/>
        <v>0</v>
      </c>
      <c r="BX144" s="335">
        <f t="shared" si="108"/>
        <v>0</v>
      </c>
      <c r="BY144" s="335">
        <f t="shared" si="108"/>
        <v>0</v>
      </c>
      <c r="BZ144" s="342">
        <f t="shared" si="108"/>
        <v>0</v>
      </c>
      <c r="CA144" s="341">
        <f t="shared" si="108"/>
        <v>0</v>
      </c>
      <c r="CB144" s="335">
        <f t="shared" si="108"/>
        <v>0</v>
      </c>
      <c r="CC144" s="335">
        <f t="shared" si="108"/>
        <v>0</v>
      </c>
      <c r="CD144" s="342">
        <f t="shared" si="108"/>
        <v>0</v>
      </c>
    </row>
    <row r="145" spans="2:82" x14ac:dyDescent="0.35">
      <c r="B145" s="343" t="s">
        <v>177</v>
      </c>
      <c r="C145" s="344">
        <v>12345.186740000001</v>
      </c>
      <c r="D145" s="207">
        <v>12759.09074245</v>
      </c>
      <c r="E145" s="207">
        <v>7776.9177655600006</v>
      </c>
      <c r="F145" s="319">
        <v>0.60951974733480707</v>
      </c>
      <c r="G145" s="207">
        <f>G152+G155</f>
        <v>1.7596600000000002</v>
      </c>
      <c r="H145" s="207">
        <f>H152+H155</f>
        <v>1.947136</v>
      </c>
      <c r="I145" s="207">
        <f>I152+I155</f>
        <v>1.77536838</v>
      </c>
      <c r="J145" s="319">
        <v>0.91178447730410206</v>
      </c>
      <c r="K145" s="207">
        <f>K152+K155</f>
        <v>184.59032000000002</v>
      </c>
      <c r="L145" s="207">
        <f>L152+L155</f>
        <v>177.73613935999998</v>
      </c>
      <c r="M145" s="207">
        <f>M152+M155</f>
        <v>142.87553991000001</v>
      </c>
      <c r="N145" s="319">
        <f t="shared" si="105"/>
        <v>0.80386318969497406</v>
      </c>
      <c r="O145" s="209">
        <f>O152+O155</f>
        <v>17.15146</v>
      </c>
      <c r="P145" s="207">
        <f>P152+P155</f>
        <v>16.264998090000002</v>
      </c>
      <c r="Q145" s="207">
        <f>Q152+Q155</f>
        <v>10.562930380000001</v>
      </c>
      <c r="R145" s="319">
        <f>Q145/P145</f>
        <v>0.6494270900956497</v>
      </c>
      <c r="S145" s="209">
        <f>S152+S155</f>
        <v>0</v>
      </c>
      <c r="T145" s="207">
        <f>T152+T155</f>
        <v>0</v>
      </c>
      <c r="U145" s="207">
        <f>U152+U155</f>
        <v>0</v>
      </c>
      <c r="V145" s="346">
        <f t="shared" ref="V145" si="109">V152+V155</f>
        <v>0</v>
      </c>
      <c r="W145" s="321">
        <f t="shared" ref="W145:AP145" si="110">W152+W155</f>
        <v>31.98</v>
      </c>
      <c r="X145" s="225">
        <f t="shared" si="110"/>
        <v>31.966802659999999</v>
      </c>
      <c r="Y145" s="225">
        <f t="shared" si="110"/>
        <v>6.6016882400000005</v>
      </c>
      <c r="Z145" s="345">
        <f t="shared" si="110"/>
        <v>0.20651700172256141</v>
      </c>
      <c r="AA145" s="224">
        <f t="shared" si="110"/>
        <v>0</v>
      </c>
      <c r="AB145" s="225">
        <f t="shared" si="110"/>
        <v>0</v>
      </c>
      <c r="AC145" s="225">
        <f t="shared" si="110"/>
        <v>0</v>
      </c>
      <c r="AD145" s="345">
        <f t="shared" si="110"/>
        <v>0</v>
      </c>
      <c r="AE145" s="224">
        <f t="shared" si="110"/>
        <v>0</v>
      </c>
      <c r="AF145" s="225">
        <f t="shared" si="110"/>
        <v>0</v>
      </c>
      <c r="AG145" s="225">
        <f t="shared" si="110"/>
        <v>0</v>
      </c>
      <c r="AH145" s="345">
        <f t="shared" si="110"/>
        <v>0</v>
      </c>
      <c r="AI145" s="321">
        <f t="shared" si="110"/>
        <v>1467.64807</v>
      </c>
      <c r="AJ145" s="225">
        <f t="shared" si="110"/>
        <v>1823.4285799999998</v>
      </c>
      <c r="AK145" s="225">
        <f t="shared" si="110"/>
        <v>841.24148292999996</v>
      </c>
      <c r="AL145" s="345">
        <f t="shared" si="110"/>
        <v>0.63369346646337199</v>
      </c>
      <c r="AM145" s="224">
        <f t="shared" si="110"/>
        <v>0</v>
      </c>
      <c r="AN145" s="225">
        <f t="shared" si="110"/>
        <v>0</v>
      </c>
      <c r="AO145" s="225">
        <f t="shared" si="110"/>
        <v>0</v>
      </c>
      <c r="AP145" s="345">
        <f t="shared" si="110"/>
        <v>0</v>
      </c>
      <c r="AQ145" s="224">
        <f t="shared" ref="AQ145:BA145" si="111">AQ152+AQ155</f>
        <v>0</v>
      </c>
      <c r="AR145" s="225">
        <f t="shared" si="111"/>
        <v>0</v>
      </c>
      <c r="AS145" s="225">
        <f t="shared" si="111"/>
        <v>0</v>
      </c>
      <c r="AT145" s="345">
        <f t="shared" si="111"/>
        <v>0</v>
      </c>
      <c r="AU145" s="209">
        <f t="shared" si="111"/>
        <v>0</v>
      </c>
      <c r="AV145" s="207">
        <f t="shared" si="111"/>
        <v>0</v>
      </c>
      <c r="AW145" s="207">
        <f t="shared" si="111"/>
        <v>0</v>
      </c>
      <c r="AX145" s="346">
        <f t="shared" si="111"/>
        <v>0</v>
      </c>
      <c r="AY145" s="209">
        <f t="shared" si="111"/>
        <v>14.898110000000001</v>
      </c>
      <c r="AZ145" s="207">
        <f t="shared" si="111"/>
        <v>14.898110000000001</v>
      </c>
      <c r="BA145" s="207">
        <f t="shared" si="111"/>
        <v>12.390059470000001</v>
      </c>
      <c r="BB145" s="347">
        <f>BA145/AZ145</f>
        <v>0.83165310700484829</v>
      </c>
      <c r="BC145" s="209">
        <f t="shared" ref="BC145:BI145" si="112">BC152+BC155</f>
        <v>0</v>
      </c>
      <c r="BD145" s="207">
        <f t="shared" si="112"/>
        <v>0</v>
      </c>
      <c r="BE145" s="207">
        <f t="shared" si="112"/>
        <v>0</v>
      </c>
      <c r="BF145" s="363">
        <f t="shared" si="112"/>
        <v>0</v>
      </c>
      <c r="BG145" s="224">
        <f t="shared" si="112"/>
        <v>3770.4423999999999</v>
      </c>
      <c r="BH145" s="225">
        <f t="shared" si="112"/>
        <v>3753.0509459700006</v>
      </c>
      <c r="BI145" s="225">
        <f t="shared" si="112"/>
        <v>2875.7333804699997</v>
      </c>
      <c r="BJ145" s="320">
        <f>BI145/BH145</f>
        <v>0.76623883391669434</v>
      </c>
      <c r="BK145" s="344">
        <f>BK152+BK155</f>
        <v>6548.2849900000001</v>
      </c>
      <c r="BL145" s="207">
        <f>BL152+BL155</f>
        <v>6631.3663003700003</v>
      </c>
      <c r="BM145" s="207">
        <f>BM152+BM155</f>
        <v>3616.7527614399996</v>
      </c>
      <c r="BN145" s="347">
        <f t="shared" ref="BN145:BN153" si="113">BM145/BL145</f>
        <v>0.54540084163925628</v>
      </c>
      <c r="BO145" s="224">
        <f>BO152+BO155</f>
        <v>0</v>
      </c>
      <c r="BP145" s="225">
        <f>BP152+BP155</f>
        <v>0</v>
      </c>
      <c r="BQ145" s="225">
        <f>BQ152+BQ155</f>
        <v>0</v>
      </c>
      <c r="BR145" s="346">
        <v>0</v>
      </c>
      <c r="BS145" s="224">
        <f>BS152+BS155</f>
        <v>0</v>
      </c>
      <c r="BT145" s="225">
        <f>BT152+BT155</f>
        <v>0</v>
      </c>
      <c r="BU145" s="225">
        <f>BU152+BU155</f>
        <v>0</v>
      </c>
      <c r="BV145" s="346">
        <v>0</v>
      </c>
      <c r="BW145" s="224">
        <f>BW152+BW155</f>
        <v>0</v>
      </c>
      <c r="BX145" s="225">
        <f>BX152+BX155</f>
        <v>0</v>
      </c>
      <c r="BY145" s="225">
        <f>BY152+BY155</f>
        <v>0</v>
      </c>
      <c r="BZ145" s="346">
        <v>0</v>
      </c>
      <c r="CA145" s="224">
        <f>CA152+CA155</f>
        <v>308.43172999999996</v>
      </c>
      <c r="CB145" s="225">
        <f>CB152+CB155</f>
        <v>308.43172999999996</v>
      </c>
      <c r="CC145" s="225">
        <f>CC152+CC155</f>
        <v>268.98455433999999</v>
      </c>
      <c r="CD145" s="319">
        <f>CC145/CB145</f>
        <v>0.87210402879107163</v>
      </c>
    </row>
    <row r="146" spans="2:82" x14ac:dyDescent="0.35">
      <c r="B146" s="8" t="s">
        <v>57</v>
      </c>
      <c r="C146" s="258">
        <v>673.38955999999996</v>
      </c>
      <c r="D146" s="322">
        <v>680.60122945000001</v>
      </c>
      <c r="E146" s="322">
        <v>638.91381499000022</v>
      </c>
      <c r="F146" s="85">
        <v>0.93874913435920804</v>
      </c>
      <c r="G146" s="258">
        <v>0</v>
      </c>
      <c r="H146" s="322">
        <v>0</v>
      </c>
      <c r="I146" s="322">
        <v>0</v>
      </c>
      <c r="J146" s="12">
        <v>0</v>
      </c>
      <c r="K146" s="322">
        <v>76.210030000000003</v>
      </c>
      <c r="L146" s="322">
        <v>76.706643159999999</v>
      </c>
      <c r="M146" s="322">
        <v>69.949248130000001</v>
      </c>
      <c r="N146" s="85">
        <f t="shared" si="105"/>
        <v>0.91190599990270782</v>
      </c>
      <c r="O146" s="323">
        <v>4.8262200000000002</v>
      </c>
      <c r="P146" s="322">
        <v>4.8444264600000002</v>
      </c>
      <c r="Q146" s="322">
        <v>4.2173151300000002</v>
      </c>
      <c r="R146" s="85">
        <f>Q146/P146</f>
        <v>0.87054993296358141</v>
      </c>
      <c r="S146" s="323">
        <v>0</v>
      </c>
      <c r="T146" s="322">
        <v>0</v>
      </c>
      <c r="U146" s="322">
        <v>0</v>
      </c>
      <c r="V146" s="12">
        <v>0</v>
      </c>
      <c r="W146" s="258">
        <v>0</v>
      </c>
      <c r="X146" s="322">
        <v>0</v>
      </c>
      <c r="Y146" s="322">
        <v>0</v>
      </c>
      <c r="Z146" s="12">
        <v>0</v>
      </c>
      <c r="AA146" s="323">
        <v>0</v>
      </c>
      <c r="AB146" s="322">
        <v>0</v>
      </c>
      <c r="AC146" s="322">
        <v>0</v>
      </c>
      <c r="AD146" s="12">
        <v>0</v>
      </c>
      <c r="AE146" s="323">
        <v>0</v>
      </c>
      <c r="AF146" s="322">
        <v>0</v>
      </c>
      <c r="AG146" s="322">
        <v>0</v>
      </c>
      <c r="AH146" s="12">
        <v>0</v>
      </c>
      <c r="AI146" s="258">
        <v>0</v>
      </c>
      <c r="AJ146" s="322">
        <v>0</v>
      </c>
      <c r="AK146" s="322">
        <v>0</v>
      </c>
      <c r="AL146" s="12">
        <v>0</v>
      </c>
      <c r="AM146" s="323">
        <v>0</v>
      </c>
      <c r="AN146" s="322">
        <v>0</v>
      </c>
      <c r="AO146" s="322">
        <v>0</v>
      </c>
      <c r="AP146" s="12">
        <v>0</v>
      </c>
      <c r="AQ146" s="323">
        <v>0</v>
      </c>
      <c r="AR146" s="322">
        <v>0</v>
      </c>
      <c r="AS146" s="322">
        <v>0</v>
      </c>
      <c r="AT146" s="12">
        <v>0</v>
      </c>
      <c r="AU146" s="323">
        <v>0</v>
      </c>
      <c r="AV146" s="322">
        <v>0</v>
      </c>
      <c r="AW146" s="322">
        <v>0</v>
      </c>
      <c r="AX146" s="12">
        <v>0</v>
      </c>
      <c r="AY146" s="323">
        <v>6.3047899999999997</v>
      </c>
      <c r="AZ146" s="322">
        <v>6.3047899999999997</v>
      </c>
      <c r="BA146" s="322">
        <v>5.68418387</v>
      </c>
      <c r="BB146" s="85">
        <f>BA146/AZ146</f>
        <v>0.9015659316170721</v>
      </c>
      <c r="BC146" s="323">
        <v>0</v>
      </c>
      <c r="BD146" s="322">
        <v>0</v>
      </c>
      <c r="BE146" s="322">
        <v>0</v>
      </c>
      <c r="BF146" s="6">
        <v>0</v>
      </c>
      <c r="BG146" s="57">
        <v>14.75947</v>
      </c>
      <c r="BH146" s="59">
        <v>14.75115583</v>
      </c>
      <c r="BI146" s="59">
        <v>14.012075980000001</v>
      </c>
      <c r="BJ146" s="85">
        <f>BI146/BH146</f>
        <v>0.94989681767872702</v>
      </c>
      <c r="BK146" s="258">
        <v>571.28904999999997</v>
      </c>
      <c r="BL146" s="322">
        <v>577.99421399999994</v>
      </c>
      <c r="BM146" s="322">
        <v>545.05099187999997</v>
      </c>
      <c r="BN146" s="85">
        <f t="shared" si="113"/>
        <v>0.9430042354714645</v>
      </c>
      <c r="BO146" s="323">
        <v>0</v>
      </c>
      <c r="BP146" s="322">
        <v>0</v>
      </c>
      <c r="BQ146" s="322">
        <v>0</v>
      </c>
      <c r="BR146" s="12">
        <v>0</v>
      </c>
      <c r="BS146" s="323">
        <v>0</v>
      </c>
      <c r="BT146" s="322">
        <v>0</v>
      </c>
      <c r="BU146" s="322">
        <v>0</v>
      </c>
      <c r="BV146" s="12">
        <v>0</v>
      </c>
      <c r="BW146" s="323">
        <v>0</v>
      </c>
      <c r="BX146" s="322">
        <v>0</v>
      </c>
      <c r="BY146" s="322">
        <v>0</v>
      </c>
      <c r="BZ146" s="12">
        <v>0</v>
      </c>
      <c r="CA146" s="323">
        <v>0</v>
      </c>
      <c r="CB146" s="322">
        <v>0</v>
      </c>
      <c r="CC146" s="322">
        <v>0</v>
      </c>
      <c r="CD146" s="12">
        <v>0</v>
      </c>
    </row>
    <row r="147" spans="2:82" x14ac:dyDescent="0.35">
      <c r="B147" s="8" t="s">
        <v>58</v>
      </c>
      <c r="C147" s="258">
        <v>335.72232000000002</v>
      </c>
      <c r="D147" s="322">
        <v>364.96744929000005</v>
      </c>
      <c r="E147" s="322">
        <v>305.03942351000001</v>
      </c>
      <c r="F147" s="85">
        <v>0.8357989845489433</v>
      </c>
      <c r="G147" s="258">
        <v>0.4</v>
      </c>
      <c r="H147" s="322">
        <v>0.48747600000000002</v>
      </c>
      <c r="I147" s="322">
        <v>0.38299802999999999</v>
      </c>
      <c r="J147" s="85">
        <f>I147/H147</f>
        <v>0.78567566403269073</v>
      </c>
      <c r="K147" s="322">
        <v>45.508780000000002</v>
      </c>
      <c r="L147" s="322">
        <v>45.508780000000002</v>
      </c>
      <c r="M147" s="322">
        <v>36.316923709999998</v>
      </c>
      <c r="N147" s="85">
        <f t="shared" si="105"/>
        <v>0.79802015589079722</v>
      </c>
      <c r="O147" s="323">
        <v>2.4653100000000001</v>
      </c>
      <c r="P147" s="322">
        <v>1.5606416300000001</v>
      </c>
      <c r="Q147" s="322">
        <v>1.29501859</v>
      </c>
      <c r="R147" s="85">
        <f>Q147/P147</f>
        <v>0.82979882447452069</v>
      </c>
      <c r="S147" s="323">
        <v>0</v>
      </c>
      <c r="T147" s="322">
        <v>0</v>
      </c>
      <c r="U147" s="322">
        <v>0</v>
      </c>
      <c r="V147" s="12">
        <v>0</v>
      </c>
      <c r="W147" s="258">
        <v>0</v>
      </c>
      <c r="X147" s="322">
        <v>5.7492899999999998E-3</v>
      </c>
      <c r="Y147" s="322">
        <v>0</v>
      </c>
      <c r="Z147" s="85">
        <f>Y147/X147</f>
        <v>0</v>
      </c>
      <c r="AA147" s="323">
        <v>0</v>
      </c>
      <c r="AB147" s="322">
        <v>0</v>
      </c>
      <c r="AC147" s="322">
        <v>0</v>
      </c>
      <c r="AD147" s="12">
        <v>0</v>
      </c>
      <c r="AE147" s="323">
        <v>0</v>
      </c>
      <c r="AF147" s="322">
        <v>0</v>
      </c>
      <c r="AG147" s="322">
        <v>0</v>
      </c>
      <c r="AH147" s="12">
        <v>0</v>
      </c>
      <c r="AI147" s="258">
        <v>0</v>
      </c>
      <c r="AJ147" s="322">
        <v>0</v>
      </c>
      <c r="AK147" s="322">
        <v>0</v>
      </c>
      <c r="AL147" s="12">
        <v>0</v>
      </c>
      <c r="AM147" s="323">
        <v>0</v>
      </c>
      <c r="AN147" s="322">
        <v>0</v>
      </c>
      <c r="AO147" s="322">
        <v>0</v>
      </c>
      <c r="AP147" s="12">
        <v>0</v>
      </c>
      <c r="AQ147" s="323">
        <v>0</v>
      </c>
      <c r="AR147" s="322">
        <v>0</v>
      </c>
      <c r="AS147" s="322">
        <v>0</v>
      </c>
      <c r="AT147" s="12">
        <v>0</v>
      </c>
      <c r="AU147" s="323">
        <v>0</v>
      </c>
      <c r="AV147" s="322">
        <v>0</v>
      </c>
      <c r="AW147" s="322">
        <v>0</v>
      </c>
      <c r="AX147" s="12">
        <v>0</v>
      </c>
      <c r="AY147" s="323">
        <v>5.7836800000000004</v>
      </c>
      <c r="AZ147" s="322">
        <v>5.7716799999999999</v>
      </c>
      <c r="BA147" s="322">
        <v>4.5296715799999996</v>
      </c>
      <c r="BB147" s="85">
        <f>BA147/AZ147</f>
        <v>0.78480989590552486</v>
      </c>
      <c r="BC147" s="323">
        <v>0</v>
      </c>
      <c r="BD147" s="322">
        <v>0</v>
      </c>
      <c r="BE147" s="322">
        <v>0</v>
      </c>
      <c r="BF147" s="6">
        <v>0</v>
      </c>
      <c r="BG147" s="323">
        <v>16.476859999999999</v>
      </c>
      <c r="BH147" s="322">
        <v>15.221563099999999</v>
      </c>
      <c r="BI147" s="7">
        <v>14.79687835</v>
      </c>
      <c r="BJ147" s="504">
        <f>BI147/BH147</f>
        <v>0.97209979374588673</v>
      </c>
      <c r="BK147" s="258">
        <v>264.16829999999999</v>
      </c>
      <c r="BL147" s="322">
        <v>295.49216926999998</v>
      </c>
      <c r="BM147" s="322">
        <v>247.22528509</v>
      </c>
      <c r="BN147" s="85">
        <f t="shared" si="113"/>
        <v>0.83665596181705548</v>
      </c>
      <c r="BO147" s="323">
        <v>0</v>
      </c>
      <c r="BP147" s="322">
        <v>0</v>
      </c>
      <c r="BQ147" s="322">
        <v>0</v>
      </c>
      <c r="BR147" s="12">
        <v>0</v>
      </c>
      <c r="BS147" s="323">
        <v>0</v>
      </c>
      <c r="BT147" s="322">
        <v>0</v>
      </c>
      <c r="BU147" s="322">
        <v>0</v>
      </c>
      <c r="BV147" s="12">
        <v>0</v>
      </c>
      <c r="BW147" s="323">
        <v>0</v>
      </c>
      <c r="BX147" s="322">
        <v>0</v>
      </c>
      <c r="BY147" s="322">
        <v>0</v>
      </c>
      <c r="BZ147" s="12">
        <v>0</v>
      </c>
      <c r="CA147" s="323">
        <v>0.91939000000000004</v>
      </c>
      <c r="CB147" s="322">
        <v>0.91939000000000004</v>
      </c>
      <c r="CC147" s="322">
        <v>0.49264816</v>
      </c>
      <c r="CD147" s="85">
        <f>CC147/CB147</f>
        <v>0.53584241725491899</v>
      </c>
    </row>
    <row r="148" spans="2:82" x14ac:dyDescent="0.35">
      <c r="B148" s="8" t="s">
        <v>59</v>
      </c>
      <c r="C148" s="258">
        <v>4.0308900000000003</v>
      </c>
      <c r="D148" s="322">
        <v>5.7287585099999996</v>
      </c>
      <c r="E148" s="132">
        <v>3.0187151400000003</v>
      </c>
      <c r="F148" s="85">
        <v>0.5269405464954745</v>
      </c>
      <c r="G148" s="258">
        <v>0</v>
      </c>
      <c r="H148" s="322">
        <v>0</v>
      </c>
      <c r="I148" s="322">
        <v>0</v>
      </c>
      <c r="J148" s="12">
        <v>0</v>
      </c>
      <c r="K148" s="322">
        <v>1.7</v>
      </c>
      <c r="L148" s="322">
        <v>1.7</v>
      </c>
      <c r="M148" s="322">
        <v>0.21704166</v>
      </c>
      <c r="N148" s="85">
        <f t="shared" si="105"/>
        <v>0.12767156470588237</v>
      </c>
      <c r="O148" s="323">
        <v>0</v>
      </c>
      <c r="P148" s="322">
        <v>0</v>
      </c>
      <c r="Q148" s="322">
        <v>0</v>
      </c>
      <c r="R148" s="12">
        <v>0</v>
      </c>
      <c r="S148" s="323">
        <v>0</v>
      </c>
      <c r="T148" s="322">
        <v>0</v>
      </c>
      <c r="U148" s="322">
        <v>0</v>
      </c>
      <c r="V148" s="12">
        <v>0</v>
      </c>
      <c r="W148" s="258">
        <v>0</v>
      </c>
      <c r="X148" s="322">
        <v>0</v>
      </c>
      <c r="Y148" s="322">
        <v>0</v>
      </c>
      <c r="Z148" s="12">
        <v>0</v>
      </c>
      <c r="AA148" s="323">
        <v>0</v>
      </c>
      <c r="AB148" s="322">
        <v>0</v>
      </c>
      <c r="AC148" s="322">
        <v>0</v>
      </c>
      <c r="AD148" s="12">
        <v>0</v>
      </c>
      <c r="AE148" s="323">
        <v>0</v>
      </c>
      <c r="AF148" s="322">
        <v>0</v>
      </c>
      <c r="AG148" s="322">
        <v>0</v>
      </c>
      <c r="AH148" s="12">
        <v>0</v>
      </c>
      <c r="AI148" s="258">
        <v>0</v>
      </c>
      <c r="AJ148" s="322">
        <v>0</v>
      </c>
      <c r="AK148" s="322">
        <v>0</v>
      </c>
      <c r="AL148" s="12">
        <v>0</v>
      </c>
      <c r="AM148" s="323">
        <v>0</v>
      </c>
      <c r="AN148" s="322">
        <v>0</v>
      </c>
      <c r="AO148" s="322">
        <v>0</v>
      </c>
      <c r="AP148" s="12">
        <v>0</v>
      </c>
      <c r="AQ148" s="323">
        <v>0</v>
      </c>
      <c r="AR148" s="322">
        <v>0</v>
      </c>
      <c r="AS148" s="322">
        <v>0</v>
      </c>
      <c r="AT148" s="12">
        <v>0</v>
      </c>
      <c r="AU148" s="323">
        <v>0</v>
      </c>
      <c r="AV148" s="322">
        <v>0</v>
      </c>
      <c r="AW148" s="322">
        <v>0</v>
      </c>
      <c r="AX148" s="12">
        <v>0</v>
      </c>
      <c r="AY148" s="323">
        <v>0</v>
      </c>
      <c r="AZ148" s="322">
        <v>0</v>
      </c>
      <c r="BA148" s="322">
        <v>0</v>
      </c>
      <c r="BB148" s="12">
        <v>0</v>
      </c>
      <c r="BC148" s="323">
        <v>0</v>
      </c>
      <c r="BD148" s="322">
        <v>0</v>
      </c>
      <c r="BE148" s="322">
        <v>0</v>
      </c>
      <c r="BF148" s="6">
        <v>0</v>
      </c>
      <c r="BG148" s="323">
        <v>0</v>
      </c>
      <c r="BH148" s="322">
        <v>0</v>
      </c>
      <c r="BI148" s="322">
        <v>0</v>
      </c>
      <c r="BJ148" s="12">
        <v>0</v>
      </c>
      <c r="BK148" s="258">
        <v>2.31589</v>
      </c>
      <c r="BL148" s="322">
        <v>4.0137585099999997</v>
      </c>
      <c r="BM148" s="132">
        <v>2.8016734799999998</v>
      </c>
      <c r="BN148" s="85">
        <f t="shared" si="113"/>
        <v>0.69801744998355664</v>
      </c>
      <c r="BO148" s="323">
        <v>0</v>
      </c>
      <c r="BP148" s="322">
        <v>0</v>
      </c>
      <c r="BQ148" s="322">
        <v>0</v>
      </c>
      <c r="BR148" s="12">
        <v>0</v>
      </c>
      <c r="BS148" s="323">
        <v>0</v>
      </c>
      <c r="BT148" s="322">
        <v>0</v>
      </c>
      <c r="BU148" s="322">
        <v>0</v>
      </c>
      <c r="BV148" s="12">
        <v>0</v>
      </c>
      <c r="BW148" s="323">
        <v>0</v>
      </c>
      <c r="BX148" s="322">
        <v>0</v>
      </c>
      <c r="BY148" s="322">
        <v>0</v>
      </c>
      <c r="BZ148" s="12">
        <v>0</v>
      </c>
      <c r="CA148" s="323">
        <v>1.4999999999999999E-2</v>
      </c>
      <c r="CB148" s="322">
        <v>1.4999999999999999E-2</v>
      </c>
      <c r="CC148" s="322">
        <v>0</v>
      </c>
      <c r="CD148" s="85">
        <f>CC148/CB148</f>
        <v>0</v>
      </c>
    </row>
    <row r="149" spans="2:82" x14ac:dyDescent="0.35">
      <c r="B149" s="8" t="s">
        <v>60</v>
      </c>
      <c r="C149" s="258">
        <v>314.97564</v>
      </c>
      <c r="D149" s="322">
        <v>672.07622500000002</v>
      </c>
      <c r="E149" s="322">
        <v>666.98427827000023</v>
      </c>
      <c r="F149" s="85">
        <v>0.9924235577147521</v>
      </c>
      <c r="G149" s="258">
        <v>0</v>
      </c>
      <c r="H149" s="322">
        <v>0</v>
      </c>
      <c r="I149" s="322">
        <v>0</v>
      </c>
      <c r="J149" s="12">
        <v>0</v>
      </c>
      <c r="K149" s="322">
        <v>1.4510000000000001</v>
      </c>
      <c r="L149" s="322">
        <v>1.4510000000000001</v>
      </c>
      <c r="M149" s="322">
        <v>1.0819417200000001</v>
      </c>
      <c r="N149" s="85">
        <f t="shared" si="105"/>
        <v>0.74565246037215716</v>
      </c>
      <c r="O149" s="323">
        <v>0.18618999999999999</v>
      </c>
      <c r="P149" s="322">
        <v>0.18618999999999999</v>
      </c>
      <c r="Q149" s="322">
        <v>7.0870890000000006E-2</v>
      </c>
      <c r="R149" s="85">
        <f>Q149/P149</f>
        <v>0.3806374671034965</v>
      </c>
      <c r="S149" s="651">
        <v>0</v>
      </c>
      <c r="T149" s="132">
        <v>0</v>
      </c>
      <c r="U149" s="132">
        <v>0</v>
      </c>
      <c r="V149" s="652">
        <v>0</v>
      </c>
      <c r="W149" s="258">
        <v>0</v>
      </c>
      <c r="X149" s="322">
        <v>0</v>
      </c>
      <c r="Y149" s="322">
        <v>0</v>
      </c>
      <c r="Z149" s="12">
        <v>0</v>
      </c>
      <c r="AA149" s="323">
        <v>0</v>
      </c>
      <c r="AB149" s="322">
        <v>0</v>
      </c>
      <c r="AC149" s="322">
        <v>0</v>
      </c>
      <c r="AD149" s="12">
        <v>0</v>
      </c>
      <c r="AE149" s="323">
        <v>0</v>
      </c>
      <c r="AF149" s="322">
        <v>0</v>
      </c>
      <c r="AG149" s="322">
        <v>0</v>
      </c>
      <c r="AH149" s="12">
        <v>0</v>
      </c>
      <c r="AI149" s="258">
        <v>0.5</v>
      </c>
      <c r="AJ149" s="322">
        <v>0.5</v>
      </c>
      <c r="AK149" s="322">
        <v>0.5</v>
      </c>
      <c r="AL149" s="85">
        <f>AK149/AJ149</f>
        <v>1</v>
      </c>
      <c r="AM149" s="323">
        <v>0</v>
      </c>
      <c r="AN149" s="322">
        <v>0</v>
      </c>
      <c r="AO149" s="322">
        <v>0</v>
      </c>
      <c r="AP149" s="12">
        <v>0</v>
      </c>
      <c r="AQ149" s="323">
        <v>0</v>
      </c>
      <c r="AR149" s="322">
        <v>0</v>
      </c>
      <c r="AS149" s="322">
        <v>0</v>
      </c>
      <c r="AT149" s="12">
        <v>0</v>
      </c>
      <c r="AU149" s="323">
        <v>0</v>
      </c>
      <c r="AV149" s="322">
        <v>0</v>
      </c>
      <c r="AW149" s="322">
        <v>0</v>
      </c>
      <c r="AX149" s="12">
        <v>0</v>
      </c>
      <c r="AY149" s="323">
        <v>0.40888999999999998</v>
      </c>
      <c r="AZ149" s="322">
        <v>0.42088999999999999</v>
      </c>
      <c r="BA149" s="322">
        <v>0.36790096999999999</v>
      </c>
      <c r="BB149" s="85">
        <f>BA149/AZ149</f>
        <v>0.87410242581196984</v>
      </c>
      <c r="BC149" s="323">
        <v>0</v>
      </c>
      <c r="BD149" s="322">
        <v>0</v>
      </c>
      <c r="BE149" s="322">
        <v>0</v>
      </c>
      <c r="BF149" s="6">
        <v>0</v>
      </c>
      <c r="BG149" s="323">
        <v>5.0102399999999996</v>
      </c>
      <c r="BH149" s="322">
        <v>361.01024000000001</v>
      </c>
      <c r="BI149" s="322">
        <v>360.80524000000003</v>
      </c>
      <c r="BJ149" s="85">
        <f>BI149/BH149</f>
        <v>0.99943214907145017</v>
      </c>
      <c r="BK149" s="258">
        <v>306.89431999999999</v>
      </c>
      <c r="BL149" s="322">
        <v>307.98290499999996</v>
      </c>
      <c r="BM149" s="322">
        <v>304.05532469000002</v>
      </c>
      <c r="BN149" s="85">
        <f t="shared" si="113"/>
        <v>0.98724740806636668</v>
      </c>
      <c r="BO149" s="323">
        <v>0</v>
      </c>
      <c r="BP149" s="322">
        <v>0</v>
      </c>
      <c r="BQ149" s="322">
        <v>0</v>
      </c>
      <c r="BR149" s="12">
        <v>0</v>
      </c>
      <c r="BS149" s="323">
        <v>0</v>
      </c>
      <c r="BT149" s="322">
        <v>0</v>
      </c>
      <c r="BU149" s="322">
        <v>0</v>
      </c>
      <c r="BV149" s="12">
        <v>0</v>
      </c>
      <c r="BW149" s="323">
        <v>0</v>
      </c>
      <c r="BX149" s="322">
        <v>0</v>
      </c>
      <c r="BY149" s="322">
        <v>0</v>
      </c>
      <c r="BZ149" s="12">
        <v>0</v>
      </c>
      <c r="CA149" s="323">
        <v>0.52500000000000002</v>
      </c>
      <c r="CB149" s="322">
        <v>0.52500000000000002</v>
      </c>
      <c r="CC149" s="322">
        <v>0.10299999999999999</v>
      </c>
      <c r="CD149" s="85">
        <f>CC149/CB149</f>
        <v>0.19619047619047617</v>
      </c>
    </row>
    <row r="150" spans="2:82" x14ac:dyDescent="0.35">
      <c r="B150" s="8" t="s">
        <v>61</v>
      </c>
      <c r="C150" s="258">
        <v>1682.7355399999999</v>
      </c>
      <c r="D150" s="322">
        <v>1056.10235137</v>
      </c>
      <c r="E150" s="322">
        <v>530.04644748999988</v>
      </c>
      <c r="F150" s="85">
        <v>0.50188927882076162</v>
      </c>
      <c r="G150" s="258">
        <v>1.3596600000000001</v>
      </c>
      <c r="H150" s="322">
        <v>1.45966</v>
      </c>
      <c r="I150" s="322">
        <v>1.39237035</v>
      </c>
      <c r="J150" s="85">
        <f>I150/H150</f>
        <v>0.95390046312154886</v>
      </c>
      <c r="K150" s="322">
        <v>58.85051</v>
      </c>
      <c r="L150" s="322">
        <v>51.499716199999995</v>
      </c>
      <c r="M150" s="322">
        <v>34.986729699999998</v>
      </c>
      <c r="N150" s="85">
        <f t="shared" si="105"/>
        <v>0.67935771848000981</v>
      </c>
      <c r="O150" s="323">
        <v>9.6379999999999999</v>
      </c>
      <c r="P150" s="322">
        <v>9.6379999999999999</v>
      </c>
      <c r="Q150" s="322">
        <v>4.9797257699999999</v>
      </c>
      <c r="R150" s="85">
        <f>Q150/P150</f>
        <v>0.5166762575223075</v>
      </c>
      <c r="S150" s="323">
        <v>0</v>
      </c>
      <c r="T150" s="322">
        <v>0</v>
      </c>
      <c r="U150" s="322">
        <v>0</v>
      </c>
      <c r="V150" s="12">
        <v>0</v>
      </c>
      <c r="W150" s="258">
        <v>31.98</v>
      </c>
      <c r="X150" s="322">
        <v>31.961053369999998</v>
      </c>
      <c r="Y150" s="322">
        <v>6.6016882400000005</v>
      </c>
      <c r="Z150" s="85">
        <f>Y150/X150</f>
        <v>0.20655415087778756</v>
      </c>
      <c r="AA150" s="323">
        <v>0</v>
      </c>
      <c r="AB150" s="322">
        <v>0</v>
      </c>
      <c r="AC150" s="322">
        <v>0</v>
      </c>
      <c r="AD150" s="12">
        <v>0</v>
      </c>
      <c r="AE150" s="323">
        <v>0</v>
      </c>
      <c r="AF150" s="322">
        <v>0</v>
      </c>
      <c r="AG150" s="322">
        <v>0</v>
      </c>
      <c r="AH150" s="12">
        <v>0</v>
      </c>
      <c r="AI150" s="258">
        <v>0</v>
      </c>
      <c r="AJ150" s="322">
        <v>0</v>
      </c>
      <c r="AK150" s="322">
        <v>0</v>
      </c>
      <c r="AL150" s="12">
        <v>0</v>
      </c>
      <c r="AM150" s="323">
        <v>0</v>
      </c>
      <c r="AN150" s="322">
        <v>0</v>
      </c>
      <c r="AO150" s="322">
        <v>0</v>
      </c>
      <c r="AP150" s="12">
        <v>0</v>
      </c>
      <c r="AQ150" s="323">
        <v>0</v>
      </c>
      <c r="AR150" s="322">
        <v>0</v>
      </c>
      <c r="AS150" s="322">
        <v>0</v>
      </c>
      <c r="AT150" s="12">
        <v>0</v>
      </c>
      <c r="AU150" s="323">
        <v>0</v>
      </c>
      <c r="AV150" s="322">
        <v>0</v>
      </c>
      <c r="AW150" s="322">
        <v>0</v>
      </c>
      <c r="AX150" s="12">
        <v>0</v>
      </c>
      <c r="AY150" s="323">
        <v>2.3787000000000003</v>
      </c>
      <c r="AZ150" s="322">
        <v>2.3787000000000003</v>
      </c>
      <c r="BA150" s="322">
        <v>1.8083030500000001</v>
      </c>
      <c r="BB150" s="85">
        <f>BA150/AZ150</f>
        <v>0.76020643628872908</v>
      </c>
      <c r="BC150" s="323">
        <v>0</v>
      </c>
      <c r="BD150" s="322">
        <v>0</v>
      </c>
      <c r="BE150" s="322">
        <v>0</v>
      </c>
      <c r="BF150" s="6">
        <v>0</v>
      </c>
      <c r="BG150" s="323">
        <v>1034.86879</v>
      </c>
      <c r="BH150" s="322">
        <v>387.45496607000001</v>
      </c>
      <c r="BI150" s="322">
        <v>160.49775296999999</v>
      </c>
      <c r="BJ150" s="85">
        <f>BI150/BH150</f>
        <v>0.41423589068414074</v>
      </c>
      <c r="BK150" s="258">
        <v>543.65988000000004</v>
      </c>
      <c r="BL150" s="322">
        <v>571.71025572999997</v>
      </c>
      <c r="BM150" s="322">
        <v>319.77987740999998</v>
      </c>
      <c r="BN150" s="85">
        <f t="shared" si="113"/>
        <v>0.5593390606605132</v>
      </c>
      <c r="BO150" s="323">
        <v>0</v>
      </c>
      <c r="BP150" s="322">
        <v>0</v>
      </c>
      <c r="BQ150" s="322">
        <v>0</v>
      </c>
      <c r="BR150" s="12">
        <v>0</v>
      </c>
      <c r="BS150" s="323">
        <v>0</v>
      </c>
      <c r="BT150" s="322">
        <v>0</v>
      </c>
      <c r="BU150" s="322">
        <v>0</v>
      </c>
      <c r="BV150" s="12">
        <v>0</v>
      </c>
      <c r="BW150" s="323">
        <v>0</v>
      </c>
      <c r="BX150" s="322">
        <v>0</v>
      </c>
      <c r="BY150" s="322">
        <v>0</v>
      </c>
      <c r="BZ150" s="12">
        <v>0</v>
      </c>
      <c r="CA150" s="323">
        <v>0</v>
      </c>
      <c r="CB150" s="322">
        <v>0</v>
      </c>
      <c r="CC150" s="322">
        <v>0</v>
      </c>
      <c r="CD150" s="12">
        <v>0</v>
      </c>
    </row>
    <row r="151" spans="2:82" x14ac:dyDescent="0.35">
      <c r="B151" s="8" t="s">
        <v>62</v>
      </c>
      <c r="C151" s="258">
        <v>4845.0141700000004</v>
      </c>
      <c r="D151" s="322">
        <v>5354.06712883</v>
      </c>
      <c r="E151" s="322">
        <v>4426.06470747</v>
      </c>
      <c r="F151" s="85">
        <v>0.82667336829547888</v>
      </c>
      <c r="G151" s="258">
        <v>0</v>
      </c>
      <c r="H151" s="322">
        <v>0</v>
      </c>
      <c r="I151" s="322">
        <v>0</v>
      </c>
      <c r="J151" s="12">
        <v>0</v>
      </c>
      <c r="K151" s="322">
        <v>0</v>
      </c>
      <c r="L151" s="322">
        <v>0</v>
      </c>
      <c r="M151" s="322">
        <v>0</v>
      </c>
      <c r="N151" s="12">
        <v>0</v>
      </c>
      <c r="O151" s="323">
        <v>0</v>
      </c>
      <c r="P151" s="322">
        <v>0</v>
      </c>
      <c r="Q151" s="322">
        <v>0</v>
      </c>
      <c r="R151" s="12">
        <v>0</v>
      </c>
      <c r="S151" s="323">
        <v>0</v>
      </c>
      <c r="T151" s="322">
        <v>0</v>
      </c>
      <c r="U151" s="322">
        <v>0</v>
      </c>
      <c r="V151" s="12">
        <v>0</v>
      </c>
      <c r="W151" s="258">
        <v>0</v>
      </c>
      <c r="X151" s="322">
        <v>0</v>
      </c>
      <c r="Y151" s="322">
        <v>0</v>
      </c>
      <c r="Z151" s="12">
        <v>0</v>
      </c>
      <c r="AA151" s="323">
        <v>0</v>
      </c>
      <c r="AB151" s="322">
        <v>0</v>
      </c>
      <c r="AC151" s="322">
        <v>0</v>
      </c>
      <c r="AD151" s="12">
        <v>0</v>
      </c>
      <c r="AE151" s="323">
        <v>0</v>
      </c>
      <c r="AF151" s="322">
        <v>0</v>
      </c>
      <c r="AG151" s="322">
        <v>0</v>
      </c>
      <c r="AH151" s="12">
        <v>0</v>
      </c>
      <c r="AI151" s="258">
        <v>205.6</v>
      </c>
      <c r="AJ151" s="322">
        <v>425.15152999999998</v>
      </c>
      <c r="AK151" s="322">
        <v>18.993680810000001</v>
      </c>
      <c r="AL151" s="85">
        <f>AK151/AJ151</f>
        <v>4.4675085163165242E-2</v>
      </c>
      <c r="AM151" s="323">
        <v>0</v>
      </c>
      <c r="AN151" s="322">
        <v>0</v>
      </c>
      <c r="AO151" s="322">
        <v>0</v>
      </c>
      <c r="AP151" s="12">
        <v>0</v>
      </c>
      <c r="AQ151" s="323">
        <v>0</v>
      </c>
      <c r="AR151" s="322">
        <v>0</v>
      </c>
      <c r="AS151" s="322">
        <v>0</v>
      </c>
      <c r="AT151" s="12">
        <v>0</v>
      </c>
      <c r="AU151" s="323">
        <v>0</v>
      </c>
      <c r="AV151" s="322">
        <v>0</v>
      </c>
      <c r="AW151" s="322">
        <v>0</v>
      </c>
      <c r="AX151" s="12">
        <v>0</v>
      </c>
      <c r="AY151" s="323">
        <v>0</v>
      </c>
      <c r="AZ151" s="322">
        <v>0</v>
      </c>
      <c r="BA151" s="322">
        <v>0</v>
      </c>
      <c r="BB151" s="12">
        <v>0</v>
      </c>
      <c r="BC151" s="323">
        <v>0</v>
      </c>
      <c r="BD151" s="322">
        <v>0</v>
      </c>
      <c r="BE151" s="322">
        <v>0</v>
      </c>
      <c r="BF151" s="6">
        <v>0</v>
      </c>
      <c r="BG151" s="323">
        <v>2267.5050799999999</v>
      </c>
      <c r="BH151" s="322">
        <v>2542.7910609700002</v>
      </c>
      <c r="BI151" s="322">
        <v>2211.5506003099999</v>
      </c>
      <c r="BJ151" s="85">
        <f>BI151/BH151</f>
        <v>0.86973351222430295</v>
      </c>
      <c r="BK151" s="258">
        <v>2064.9367499999998</v>
      </c>
      <c r="BL151" s="322">
        <v>2079.1521978600003</v>
      </c>
      <c r="BM151" s="322">
        <v>1927.1315201699999</v>
      </c>
      <c r="BN151" s="85">
        <f t="shared" si="113"/>
        <v>0.92688333357872021</v>
      </c>
      <c r="BO151" s="323">
        <v>0</v>
      </c>
      <c r="BP151" s="322">
        <v>0</v>
      </c>
      <c r="BQ151" s="322">
        <v>0</v>
      </c>
      <c r="BR151" s="12">
        <v>0</v>
      </c>
      <c r="BS151" s="323">
        <v>0</v>
      </c>
      <c r="BT151" s="322">
        <v>0</v>
      </c>
      <c r="BU151" s="322">
        <v>0</v>
      </c>
      <c r="BV151" s="12">
        <v>0</v>
      </c>
      <c r="BW151" s="323">
        <v>0</v>
      </c>
      <c r="BX151" s="322">
        <v>0</v>
      </c>
      <c r="BY151" s="322">
        <v>0</v>
      </c>
      <c r="BZ151" s="12">
        <v>0</v>
      </c>
      <c r="CA151" s="323">
        <v>306.97233999999997</v>
      </c>
      <c r="CB151" s="322">
        <v>306.97233999999997</v>
      </c>
      <c r="CC151" s="322">
        <v>268.38890617999999</v>
      </c>
      <c r="CD151" s="85">
        <f>CC151/CB151</f>
        <v>0.87430973806956036</v>
      </c>
    </row>
    <row r="152" spans="2:82" x14ac:dyDescent="0.35">
      <c r="B152" s="187" t="s">
        <v>63</v>
      </c>
      <c r="C152" s="326">
        <v>7855.8681200000001</v>
      </c>
      <c r="D152" s="327">
        <v>8133.5431424500002</v>
      </c>
      <c r="E152" s="327">
        <v>6570.0673868700005</v>
      </c>
      <c r="F152" s="178">
        <v>0.8077743330062368</v>
      </c>
      <c r="G152" s="327">
        <f>SUM(G146:G151)</f>
        <v>1.7596600000000002</v>
      </c>
      <c r="H152" s="327">
        <f>SUM(H146:H151)</f>
        <v>1.947136</v>
      </c>
      <c r="I152" s="327">
        <f>SUM(I146:I151)</f>
        <v>1.77536838</v>
      </c>
      <c r="J152" s="178">
        <f>I152/H152</f>
        <v>0.91178447730410206</v>
      </c>
      <c r="K152" s="327">
        <f>SUM(K146:K151)</f>
        <v>183.72032000000002</v>
      </c>
      <c r="L152" s="327">
        <f>SUM(L146:L151)</f>
        <v>176.86613935999998</v>
      </c>
      <c r="M152" s="327">
        <f>SUM(M146:M151)</f>
        <v>142.55188492000002</v>
      </c>
      <c r="N152" s="178">
        <f>M152/L152</f>
        <v>0.80598742888736075</v>
      </c>
      <c r="O152" s="328">
        <f>SUM(O146:O151)</f>
        <v>17.11572</v>
      </c>
      <c r="P152" s="327">
        <f>SUM(P146:P151)</f>
        <v>16.229258090000002</v>
      </c>
      <c r="Q152" s="327">
        <f>SUM(Q146:Q151)</f>
        <v>10.562930380000001</v>
      </c>
      <c r="R152" s="178">
        <f>Q152/P152</f>
        <v>0.65085725554568463</v>
      </c>
      <c r="S152" s="176">
        <f t="shared" ref="S152:Y152" si="114">SUM(S146:S151)</f>
        <v>0</v>
      </c>
      <c r="T152" s="331">
        <f t="shared" si="114"/>
        <v>0</v>
      </c>
      <c r="U152" s="331">
        <f t="shared" si="114"/>
        <v>0</v>
      </c>
      <c r="V152" s="349">
        <f t="shared" si="114"/>
        <v>0</v>
      </c>
      <c r="W152" s="177">
        <f t="shared" si="114"/>
        <v>31.98</v>
      </c>
      <c r="X152" s="331">
        <f t="shared" si="114"/>
        <v>31.966802659999999</v>
      </c>
      <c r="Y152" s="331">
        <f t="shared" si="114"/>
        <v>6.6016882400000005</v>
      </c>
      <c r="Z152" s="180">
        <f>Y152/X152</f>
        <v>0.20651700172256141</v>
      </c>
      <c r="AA152" s="176">
        <f>SUM(AA146:AA151)</f>
        <v>0</v>
      </c>
      <c r="AB152" s="331">
        <f>SUM(AB146:AB151)</f>
        <v>0</v>
      </c>
      <c r="AC152" s="331">
        <f>SUM(AC146:AC151)</f>
        <v>0</v>
      </c>
      <c r="AD152" s="332">
        <v>0</v>
      </c>
      <c r="AE152" s="348">
        <v>0</v>
      </c>
      <c r="AF152" s="331">
        <f>SUM(AF146:AF151)</f>
        <v>0</v>
      </c>
      <c r="AG152" s="331">
        <f>SUM(AG146:AG151)</f>
        <v>0</v>
      </c>
      <c r="AH152" s="332">
        <v>0</v>
      </c>
      <c r="AI152" s="330">
        <f>SUM(AI146:AI151)</f>
        <v>206.1</v>
      </c>
      <c r="AJ152" s="189">
        <f>SUM(AJ146:AJ151)</f>
        <v>425.65152999999998</v>
      </c>
      <c r="AK152" s="331">
        <f>SUM(AK146:AK151)</f>
        <v>19.493680810000001</v>
      </c>
      <c r="AL152" s="178">
        <f>AK152/AJ152</f>
        <v>4.5797276495164956E-2</v>
      </c>
      <c r="AM152" s="333">
        <f>SUM(AM146:AM151)</f>
        <v>0</v>
      </c>
      <c r="AN152" s="189">
        <f>SUM(AN146:AN151)</f>
        <v>0</v>
      </c>
      <c r="AO152" s="331">
        <f>SUM(AO146:AO151)</f>
        <v>0</v>
      </c>
      <c r="AP152" s="349">
        <f>SUM(AP146:AP151)</f>
        <v>0</v>
      </c>
      <c r="AQ152" s="176">
        <f>SUM(AQ150:AQ151)</f>
        <v>0</v>
      </c>
      <c r="AR152" s="189">
        <f>SUM(AR150:AR151)</f>
        <v>0</v>
      </c>
      <c r="AS152" s="331">
        <f>SUM(AS150:AS151)</f>
        <v>0</v>
      </c>
      <c r="AT152" s="177">
        <v>0</v>
      </c>
      <c r="AU152" s="176">
        <f>SUM(AU150:AU151)</f>
        <v>0</v>
      </c>
      <c r="AV152" s="189">
        <f>SUM(AV150:AV151)</f>
        <v>0</v>
      </c>
      <c r="AW152" s="331">
        <f>SUM(AW150:AW151)</f>
        <v>0</v>
      </c>
      <c r="AX152" s="332">
        <v>0</v>
      </c>
      <c r="AY152" s="176">
        <f>SUM(AY146:AY151)</f>
        <v>14.876060000000001</v>
      </c>
      <c r="AZ152" s="189">
        <f>SUM(AZ146:AZ151)</f>
        <v>14.876060000000001</v>
      </c>
      <c r="BA152" s="331">
        <f>SUM(BA146:BA151)</f>
        <v>12.390059470000001</v>
      </c>
      <c r="BB152" s="178">
        <f>BA152/AZ152</f>
        <v>0.83288582259012134</v>
      </c>
      <c r="BC152" s="176">
        <f>SUM(BC150:BC151)</f>
        <v>0</v>
      </c>
      <c r="BD152" s="189">
        <f>SUM(BD150:BD151)</f>
        <v>0</v>
      </c>
      <c r="BE152" s="331">
        <f>SUM(BE150:BE151)</f>
        <v>0</v>
      </c>
      <c r="BF152" s="177">
        <v>0</v>
      </c>
      <c r="BG152" s="328">
        <f>SUM(BG146:BG151)</f>
        <v>3338.6204399999997</v>
      </c>
      <c r="BH152" s="327">
        <f>SUM(BH146:BH151)</f>
        <v>3321.2289859700004</v>
      </c>
      <c r="BI152" s="327">
        <f>SUM(BI146:BI151)</f>
        <v>2761.6625476099998</v>
      </c>
      <c r="BJ152" s="178">
        <f>BI152/BH152</f>
        <v>0.83151826004054541</v>
      </c>
      <c r="BK152" s="177">
        <f>SUM(BK146:BK151)</f>
        <v>3753.2641899999999</v>
      </c>
      <c r="BL152" s="331">
        <f>SUM(BL146:BL151)</f>
        <v>3836.3455003700001</v>
      </c>
      <c r="BM152" s="331">
        <f>SUM(BM146:BM151)</f>
        <v>3346.0446727199997</v>
      </c>
      <c r="BN152" s="350">
        <f t="shared" si="113"/>
        <v>0.87219586254608383</v>
      </c>
      <c r="BO152" s="333">
        <f t="shared" ref="BO152:CD152" si="115">SUM(BO146:BO151)</f>
        <v>0</v>
      </c>
      <c r="BP152" s="189">
        <f t="shared" si="115"/>
        <v>0</v>
      </c>
      <c r="BQ152" s="331">
        <f t="shared" si="115"/>
        <v>0</v>
      </c>
      <c r="BR152" s="349">
        <f t="shared" si="115"/>
        <v>0</v>
      </c>
      <c r="BS152" s="333">
        <f t="shared" si="115"/>
        <v>0</v>
      </c>
      <c r="BT152" s="189">
        <f t="shared" si="115"/>
        <v>0</v>
      </c>
      <c r="BU152" s="331">
        <f t="shared" si="115"/>
        <v>0</v>
      </c>
      <c r="BV152" s="349">
        <f t="shared" si="115"/>
        <v>0</v>
      </c>
      <c r="BW152" s="333">
        <f t="shared" si="115"/>
        <v>0</v>
      </c>
      <c r="BX152" s="189">
        <f t="shared" si="115"/>
        <v>0</v>
      </c>
      <c r="BY152" s="331">
        <f t="shared" si="115"/>
        <v>0</v>
      </c>
      <c r="BZ152" s="349">
        <f t="shared" si="115"/>
        <v>0</v>
      </c>
      <c r="CA152" s="333">
        <f t="shared" si="115"/>
        <v>308.43172999999996</v>
      </c>
      <c r="CB152" s="189">
        <f t="shared" si="115"/>
        <v>308.43172999999996</v>
      </c>
      <c r="CC152" s="331">
        <f t="shared" si="115"/>
        <v>268.98455433999999</v>
      </c>
      <c r="CD152" s="349">
        <f t="shared" si="115"/>
        <v>1.6063426315149556</v>
      </c>
    </row>
    <row r="153" spans="2:82" x14ac:dyDescent="0.35">
      <c r="B153" s="8" t="s">
        <v>64</v>
      </c>
      <c r="C153" s="258">
        <v>4488.6986200000001</v>
      </c>
      <c r="D153" s="322">
        <v>4624.9276</v>
      </c>
      <c r="E153" s="322">
        <v>1206.5890362299999</v>
      </c>
      <c r="F153" s="85">
        <v>0.26088819989960488</v>
      </c>
      <c r="G153" s="258">
        <v>0</v>
      </c>
      <c r="H153" s="322">
        <v>0</v>
      </c>
      <c r="I153" s="322">
        <v>0</v>
      </c>
      <c r="J153" s="12">
        <v>0</v>
      </c>
      <c r="K153" s="322">
        <v>0.25</v>
      </c>
      <c r="L153" s="322">
        <v>0.25</v>
      </c>
      <c r="M153" s="322">
        <v>6.2312529999999998E-2</v>
      </c>
      <c r="N153" s="85">
        <f>M153/L153</f>
        <v>0.24925011999999999</v>
      </c>
      <c r="O153" s="323">
        <v>3.5740000000000001E-2</v>
      </c>
      <c r="P153" s="322">
        <v>3.5740000000000001E-2</v>
      </c>
      <c r="Q153" s="322">
        <v>0</v>
      </c>
      <c r="R153" s="85">
        <f>Q153/P153</f>
        <v>0</v>
      </c>
      <c r="S153" s="323">
        <v>0</v>
      </c>
      <c r="T153" s="322">
        <v>0</v>
      </c>
      <c r="U153" s="322">
        <v>0</v>
      </c>
      <c r="V153" s="12">
        <v>0</v>
      </c>
      <c r="W153" s="258">
        <v>0</v>
      </c>
      <c r="X153" s="322">
        <v>0</v>
      </c>
      <c r="Y153" s="322">
        <v>0</v>
      </c>
      <c r="Z153" s="12">
        <v>0</v>
      </c>
      <c r="AA153" s="323">
        <v>0</v>
      </c>
      <c r="AB153" s="322">
        <v>0</v>
      </c>
      <c r="AC153" s="322">
        <v>0</v>
      </c>
      <c r="AD153" s="12">
        <v>0</v>
      </c>
      <c r="AE153" s="323">
        <v>0</v>
      </c>
      <c r="AF153" s="322">
        <v>0</v>
      </c>
      <c r="AG153" s="322">
        <v>0</v>
      </c>
      <c r="AH153" s="12">
        <v>0</v>
      </c>
      <c r="AI153" s="258">
        <v>1261.5480700000001</v>
      </c>
      <c r="AJ153" s="322">
        <v>1397.7770499999999</v>
      </c>
      <c r="AK153" s="322">
        <v>821.74780211999996</v>
      </c>
      <c r="AL153" s="85">
        <f>AK153/AJ153</f>
        <v>0.58789618996820703</v>
      </c>
      <c r="AM153" s="323">
        <v>0</v>
      </c>
      <c r="AN153" s="322">
        <v>0</v>
      </c>
      <c r="AO153" s="322">
        <v>0</v>
      </c>
      <c r="AP153" s="12">
        <v>0</v>
      </c>
      <c r="AQ153" s="323">
        <v>0</v>
      </c>
      <c r="AR153" s="322">
        <v>0</v>
      </c>
      <c r="AS153" s="322">
        <v>0</v>
      </c>
      <c r="AT153" s="12">
        <v>0</v>
      </c>
      <c r="AU153" s="323">
        <v>0</v>
      </c>
      <c r="AV153" s="322">
        <v>0</v>
      </c>
      <c r="AW153" s="322">
        <v>0</v>
      </c>
      <c r="AX153" s="12">
        <v>0</v>
      </c>
      <c r="AY153" s="323">
        <v>2.205E-2</v>
      </c>
      <c r="AZ153" s="322">
        <v>2.205E-2</v>
      </c>
      <c r="BA153" s="322">
        <v>0</v>
      </c>
      <c r="BB153" s="85">
        <f>BA153/AZ153</f>
        <v>0</v>
      </c>
      <c r="BC153" s="323">
        <v>0</v>
      </c>
      <c r="BD153" s="322">
        <v>0</v>
      </c>
      <c r="BE153" s="322">
        <v>0</v>
      </c>
      <c r="BF153" s="6">
        <v>0</v>
      </c>
      <c r="BG153" s="323">
        <v>431.82195999999999</v>
      </c>
      <c r="BH153" s="322">
        <v>431.82195999999999</v>
      </c>
      <c r="BI153" s="322">
        <v>114.07083286</v>
      </c>
      <c r="BJ153" s="85">
        <f>BI153/BH153</f>
        <v>0.26416172271553767</v>
      </c>
      <c r="BK153" s="258">
        <v>2795.0208000000002</v>
      </c>
      <c r="BL153" s="322">
        <v>2795.0208000000002</v>
      </c>
      <c r="BM153" s="322">
        <v>270.70808871999998</v>
      </c>
      <c r="BN153" s="85">
        <f t="shared" si="113"/>
        <v>9.6853693797198201E-2</v>
      </c>
      <c r="BO153" s="323">
        <v>0</v>
      </c>
      <c r="BP153" s="322">
        <v>0</v>
      </c>
      <c r="BQ153" s="322">
        <v>0</v>
      </c>
      <c r="BR153" s="12">
        <v>0</v>
      </c>
      <c r="BS153" s="323">
        <v>0</v>
      </c>
      <c r="BT153" s="322">
        <v>0</v>
      </c>
      <c r="BU153" s="322">
        <v>0</v>
      </c>
      <c r="BV153" s="12">
        <v>0</v>
      </c>
      <c r="BW153" s="323">
        <v>0</v>
      </c>
      <c r="BX153" s="322">
        <v>0</v>
      </c>
      <c r="BY153" s="322">
        <v>0</v>
      </c>
      <c r="BZ153" s="12">
        <v>0</v>
      </c>
      <c r="CA153" s="323">
        <v>0</v>
      </c>
      <c r="CB153" s="322">
        <v>0</v>
      </c>
      <c r="CC153" s="322">
        <v>0</v>
      </c>
      <c r="CD153" s="12">
        <v>0</v>
      </c>
    </row>
    <row r="154" spans="2:82" x14ac:dyDescent="0.35">
      <c r="B154" s="8" t="s">
        <v>65</v>
      </c>
      <c r="C154" s="258">
        <v>0.62</v>
      </c>
      <c r="D154" s="322">
        <v>0.62</v>
      </c>
      <c r="E154" s="322">
        <v>0.26134246</v>
      </c>
      <c r="F154" s="85">
        <v>0.42152009677419355</v>
      </c>
      <c r="G154" s="258">
        <v>0</v>
      </c>
      <c r="H154" s="322">
        <v>0</v>
      </c>
      <c r="I154" s="322">
        <v>0</v>
      </c>
      <c r="J154" s="12">
        <v>0</v>
      </c>
      <c r="K154" s="322">
        <v>0.62</v>
      </c>
      <c r="L154" s="322">
        <v>0.62</v>
      </c>
      <c r="M154" s="322">
        <v>0.26134246</v>
      </c>
      <c r="N154" s="85">
        <f>M154/L154</f>
        <v>0.42152009677419355</v>
      </c>
      <c r="O154" s="323">
        <v>0</v>
      </c>
      <c r="P154" s="322">
        <v>0</v>
      </c>
      <c r="Q154" s="322">
        <v>0</v>
      </c>
      <c r="R154" s="12">
        <v>0</v>
      </c>
      <c r="S154" s="323">
        <v>0</v>
      </c>
      <c r="T154" s="322">
        <v>0</v>
      </c>
      <c r="U154" s="322">
        <v>0</v>
      </c>
      <c r="V154" s="12">
        <v>0</v>
      </c>
      <c r="W154" s="258">
        <v>0</v>
      </c>
      <c r="X154" s="322">
        <v>0</v>
      </c>
      <c r="Y154" s="322">
        <v>0</v>
      </c>
      <c r="Z154" s="12">
        <v>0</v>
      </c>
      <c r="AA154" s="323">
        <v>0</v>
      </c>
      <c r="AB154" s="322">
        <v>0</v>
      </c>
      <c r="AC154" s="322">
        <v>0</v>
      </c>
      <c r="AD154" s="12">
        <v>0</v>
      </c>
      <c r="AE154" s="323">
        <v>0</v>
      </c>
      <c r="AF154" s="322">
        <v>0</v>
      </c>
      <c r="AG154" s="322">
        <v>0</v>
      </c>
      <c r="AH154" s="12">
        <v>0</v>
      </c>
      <c r="AI154" s="258">
        <v>0</v>
      </c>
      <c r="AJ154" s="322">
        <v>0</v>
      </c>
      <c r="AK154" s="322">
        <v>0</v>
      </c>
      <c r="AL154" s="12">
        <v>0</v>
      </c>
      <c r="AM154" s="323">
        <v>0</v>
      </c>
      <c r="AN154" s="322">
        <v>0</v>
      </c>
      <c r="AO154" s="322">
        <v>0</v>
      </c>
      <c r="AP154" s="12">
        <v>0</v>
      </c>
      <c r="AQ154" s="323">
        <v>0</v>
      </c>
      <c r="AR154" s="322">
        <v>0</v>
      </c>
      <c r="AS154" s="322">
        <v>0</v>
      </c>
      <c r="AT154" s="12">
        <v>0</v>
      </c>
      <c r="AU154" s="323">
        <v>0</v>
      </c>
      <c r="AV154" s="322">
        <v>0</v>
      </c>
      <c r="AW154" s="322">
        <v>0</v>
      </c>
      <c r="AX154" s="12">
        <v>0</v>
      </c>
      <c r="AY154" s="323">
        <v>0</v>
      </c>
      <c r="AZ154" s="322">
        <v>0</v>
      </c>
      <c r="BA154" s="322">
        <v>0</v>
      </c>
      <c r="BB154" s="12">
        <v>0</v>
      </c>
      <c r="BC154" s="323">
        <v>0</v>
      </c>
      <c r="BD154" s="322">
        <v>0</v>
      </c>
      <c r="BE154" s="322">
        <v>0</v>
      </c>
      <c r="BF154" s="6">
        <v>0</v>
      </c>
      <c r="BG154" s="323">
        <v>0</v>
      </c>
      <c r="BH154" s="322">
        <v>0</v>
      </c>
      <c r="BI154" s="322">
        <v>0</v>
      </c>
      <c r="BJ154" s="12">
        <v>0</v>
      </c>
      <c r="BK154" s="258">
        <v>0</v>
      </c>
      <c r="BL154" s="322">
        <v>0</v>
      </c>
      <c r="BM154" s="322">
        <v>0</v>
      </c>
      <c r="BN154" s="12">
        <v>0</v>
      </c>
      <c r="BO154" s="323">
        <v>0</v>
      </c>
      <c r="BP154" s="322">
        <v>0</v>
      </c>
      <c r="BQ154" s="322">
        <v>0</v>
      </c>
      <c r="BR154" s="12">
        <v>0</v>
      </c>
      <c r="BS154" s="323">
        <v>0</v>
      </c>
      <c r="BT154" s="322">
        <v>0</v>
      </c>
      <c r="BU154" s="322">
        <v>0</v>
      </c>
      <c r="BV154" s="12">
        <v>0</v>
      </c>
      <c r="BW154" s="323">
        <v>0</v>
      </c>
      <c r="BX154" s="322">
        <v>0</v>
      </c>
      <c r="BY154" s="322">
        <v>0</v>
      </c>
      <c r="BZ154" s="12">
        <v>0</v>
      </c>
      <c r="CA154" s="323">
        <v>0</v>
      </c>
      <c r="CB154" s="322">
        <v>0</v>
      </c>
      <c r="CC154" s="322">
        <v>0</v>
      </c>
      <c r="CD154" s="12">
        <v>0</v>
      </c>
    </row>
    <row r="155" spans="2:82" x14ac:dyDescent="0.35">
      <c r="B155" s="329" t="s">
        <v>66</v>
      </c>
      <c r="C155" s="330">
        <v>4489.31862</v>
      </c>
      <c r="D155" s="331">
        <v>4625.5475999999999</v>
      </c>
      <c r="E155" s="331">
        <v>1206.8503786899998</v>
      </c>
      <c r="F155" s="178">
        <v>0.26090973070734369</v>
      </c>
      <c r="G155" s="330">
        <v>0</v>
      </c>
      <c r="H155" s="331">
        <v>0</v>
      </c>
      <c r="I155" s="331">
        <v>0</v>
      </c>
      <c r="J155" s="332">
        <v>0</v>
      </c>
      <c r="K155" s="331">
        <f>SUM(K153:K154)</f>
        <v>0.87</v>
      </c>
      <c r="L155" s="331">
        <f>SUM(L153:L154)</f>
        <v>0.87</v>
      </c>
      <c r="M155" s="331">
        <f>SUM(M153:M154)</f>
        <v>0.32365498999999998</v>
      </c>
      <c r="N155" s="178">
        <f>M155/L155</f>
        <v>0.37201722988505742</v>
      </c>
      <c r="O155" s="333">
        <f>SUM(O153:O154)</f>
        <v>3.5740000000000001E-2</v>
      </c>
      <c r="P155" s="330">
        <f>SUM(P153:P154)</f>
        <v>3.5740000000000001E-2</v>
      </c>
      <c r="Q155" s="330">
        <f>SUM(Q153:Q154)</f>
        <v>0</v>
      </c>
      <c r="R155" s="178">
        <f>Q155/P155</f>
        <v>0</v>
      </c>
      <c r="S155" s="333">
        <v>0</v>
      </c>
      <c r="T155" s="331">
        <v>0</v>
      </c>
      <c r="U155" s="331">
        <v>0</v>
      </c>
      <c r="V155" s="332">
        <v>0</v>
      </c>
      <c r="W155" s="330">
        <v>0</v>
      </c>
      <c r="X155" s="331">
        <v>0</v>
      </c>
      <c r="Y155" s="331">
        <v>0</v>
      </c>
      <c r="Z155" s="332">
        <v>0</v>
      </c>
      <c r="AA155" s="333">
        <v>0</v>
      </c>
      <c r="AB155" s="331">
        <v>0</v>
      </c>
      <c r="AC155" s="331">
        <v>0</v>
      </c>
      <c r="AD155" s="332">
        <v>0</v>
      </c>
      <c r="AE155" s="333">
        <v>0</v>
      </c>
      <c r="AF155" s="331">
        <v>0</v>
      </c>
      <c r="AG155" s="331">
        <v>0</v>
      </c>
      <c r="AH155" s="332">
        <v>0</v>
      </c>
      <c r="AI155" s="177">
        <f>SUM(AI153:AI154)</f>
        <v>1261.5480700000001</v>
      </c>
      <c r="AJ155" s="339">
        <f>SUM(AJ153:AJ154)</f>
        <v>1397.7770499999999</v>
      </c>
      <c r="AK155" s="335">
        <f>SUM(AK153:AK154)</f>
        <v>821.74780211999996</v>
      </c>
      <c r="AL155" s="178">
        <f>AK155/AJ155</f>
        <v>0.58789618996820703</v>
      </c>
      <c r="AM155" s="176">
        <f>SUM(AM153:AM154)</f>
        <v>0</v>
      </c>
      <c r="AN155" s="339">
        <f>SUM(AN153:AN154)</f>
        <v>0</v>
      </c>
      <c r="AO155" s="335">
        <f>SUM(AO153:AO154)</f>
        <v>0</v>
      </c>
      <c r="AP155" s="349">
        <f>SUM(AP149:AP154)</f>
        <v>0</v>
      </c>
      <c r="AQ155" s="176">
        <f>SUM(AQ153:AQ154)</f>
        <v>0</v>
      </c>
      <c r="AR155" s="339">
        <f>SUM(AR153:AR154)</f>
        <v>0</v>
      </c>
      <c r="AS155" s="335">
        <f>SUM(AS153:AS154)</f>
        <v>0</v>
      </c>
      <c r="AT155" s="342">
        <v>0</v>
      </c>
      <c r="AU155" s="176">
        <f>SUM(AU153:AU154)</f>
        <v>0</v>
      </c>
      <c r="AV155" s="339">
        <f>SUM(AV153:AV154)</f>
        <v>0</v>
      </c>
      <c r="AW155" s="335">
        <f>SUM(AW153:AW154)</f>
        <v>0</v>
      </c>
      <c r="AX155" s="342">
        <v>0</v>
      </c>
      <c r="AY155" s="176">
        <f>SUM(AY153:AY154)</f>
        <v>2.205E-2</v>
      </c>
      <c r="AZ155" s="339">
        <f>SUM(AZ153:AZ154)</f>
        <v>2.205E-2</v>
      </c>
      <c r="BA155" s="335">
        <f>SUM(BA153:BA154)</f>
        <v>0</v>
      </c>
      <c r="BB155" s="351">
        <f>BA155/AZ155</f>
        <v>0</v>
      </c>
      <c r="BC155" s="176">
        <f>SUM(BC153:BC154)</f>
        <v>0</v>
      </c>
      <c r="BD155" s="339">
        <f>SUM(BD153:BD154)</f>
        <v>0</v>
      </c>
      <c r="BE155" s="335">
        <f>SUM(BE153:BE154)</f>
        <v>0</v>
      </c>
      <c r="BF155" s="339">
        <v>0</v>
      </c>
      <c r="BG155" s="341">
        <f t="shared" ref="BG155:BM155" si="116">SUM(BG153:BG154)</f>
        <v>431.82195999999999</v>
      </c>
      <c r="BH155" s="335">
        <f t="shared" si="116"/>
        <v>431.82195999999999</v>
      </c>
      <c r="BI155" s="335">
        <f t="shared" si="116"/>
        <v>114.07083286</v>
      </c>
      <c r="BJ155" s="351">
        <f t="shared" si="116"/>
        <v>0.26416172271553767</v>
      </c>
      <c r="BK155" s="177">
        <f t="shared" si="116"/>
        <v>2795.0208000000002</v>
      </c>
      <c r="BL155" s="339">
        <f t="shared" si="116"/>
        <v>2795.0208000000002</v>
      </c>
      <c r="BM155" s="335">
        <f t="shared" si="116"/>
        <v>270.70808871999998</v>
      </c>
      <c r="BN155" s="351">
        <f>BM155/BL155</f>
        <v>9.6853693797198201E-2</v>
      </c>
      <c r="BO155" s="176">
        <f>SUM(BO153:BO154)</f>
        <v>0</v>
      </c>
      <c r="BP155" s="339">
        <f>SUM(BP153:BP154)</f>
        <v>0</v>
      </c>
      <c r="BQ155" s="335">
        <f>SUM(BQ153:BQ154)</f>
        <v>0</v>
      </c>
      <c r="BR155" s="342">
        <v>0</v>
      </c>
      <c r="BS155" s="176">
        <f>SUM(BS153:BS154)</f>
        <v>0</v>
      </c>
      <c r="BT155" s="339">
        <f>SUM(BT153:BT154)</f>
        <v>0</v>
      </c>
      <c r="BU155" s="335">
        <f>SUM(BU153:BU154)</f>
        <v>0</v>
      </c>
      <c r="BV155" s="342">
        <v>0</v>
      </c>
      <c r="BW155" s="176">
        <f>SUM(BW153:BW154)</f>
        <v>0</v>
      </c>
      <c r="BX155" s="339">
        <f>SUM(BX153:BX154)</f>
        <v>0</v>
      </c>
      <c r="BY155" s="335">
        <f>SUM(BY153:BY154)</f>
        <v>0</v>
      </c>
      <c r="BZ155" s="342">
        <v>0</v>
      </c>
      <c r="CA155" s="176">
        <f>SUM(CA153:CA154)</f>
        <v>0</v>
      </c>
      <c r="CB155" s="339">
        <f>SUM(CB153:CB154)</f>
        <v>0</v>
      </c>
      <c r="CC155" s="335">
        <f>SUM(CC153:CC154)</f>
        <v>0</v>
      </c>
      <c r="CD155" s="342">
        <v>0</v>
      </c>
    </row>
    <row r="156" spans="2:82" x14ac:dyDescent="0.35">
      <c r="B156" s="343" t="s">
        <v>178</v>
      </c>
      <c r="C156" s="344">
        <v>485.86410966999995</v>
      </c>
      <c r="D156" s="207">
        <v>544.18522085999996</v>
      </c>
      <c r="E156" s="207">
        <v>505.17133910000001</v>
      </c>
      <c r="F156" s="319">
        <v>0.92830771534305068</v>
      </c>
      <c r="G156" s="207">
        <f>G163+G166</f>
        <v>3.55</v>
      </c>
      <c r="H156" s="207">
        <f>H163+H166</f>
        <v>4.8072419999999996</v>
      </c>
      <c r="I156" s="207">
        <f>I163+I166</f>
        <v>4.8072419999999996</v>
      </c>
      <c r="J156" s="319">
        <f>I156/H156</f>
        <v>1</v>
      </c>
      <c r="K156" s="207">
        <f>K163+K166</f>
        <v>0.24274522000000001</v>
      </c>
      <c r="L156" s="207">
        <f>L163+L166</f>
        <v>21.600980929999999</v>
      </c>
      <c r="M156" s="207">
        <f>M163+M166</f>
        <v>21.58818093</v>
      </c>
      <c r="N156" s="319">
        <f>M156/L156</f>
        <v>0.99940743431784518</v>
      </c>
      <c r="O156" s="209">
        <f t="shared" ref="O156:U156" si="117">O163+O166</f>
        <v>0</v>
      </c>
      <c r="P156" s="207">
        <f t="shared" si="117"/>
        <v>0</v>
      </c>
      <c r="Q156" s="207">
        <f t="shared" si="117"/>
        <v>0</v>
      </c>
      <c r="R156" s="346">
        <f t="shared" si="117"/>
        <v>0</v>
      </c>
      <c r="S156" s="209">
        <f t="shared" si="117"/>
        <v>5.0000000000000001E-3</v>
      </c>
      <c r="T156" s="207">
        <f t="shared" si="117"/>
        <v>5.0000000000000001E-3</v>
      </c>
      <c r="U156" s="207">
        <f t="shared" si="117"/>
        <v>5.0000000000000001E-3</v>
      </c>
      <c r="V156" s="319">
        <f>U156/T156</f>
        <v>1</v>
      </c>
      <c r="W156" s="344">
        <f>W163+W166</f>
        <v>1.3403700000000001</v>
      </c>
      <c r="X156" s="207">
        <f>X163+X166</f>
        <v>1.3403700000000001</v>
      </c>
      <c r="Y156" s="207">
        <f>Y163+Y166</f>
        <v>1.3173483100000001</v>
      </c>
      <c r="Z156" s="319">
        <f>Y156/X156</f>
        <v>0.98282437685116797</v>
      </c>
      <c r="AA156" s="209">
        <f>AA163+AA166</f>
        <v>5.1752200000000004</v>
      </c>
      <c r="AB156" s="207">
        <f>AB163+AB166</f>
        <v>4.9147910000000001</v>
      </c>
      <c r="AC156" s="207">
        <f>AC163+AC166</f>
        <v>4.8322539999999998</v>
      </c>
      <c r="AD156" s="319">
        <f>AC156/AB156</f>
        <v>0.98320640694589045</v>
      </c>
      <c r="AE156" s="209">
        <f>AE163+AE166</f>
        <v>155.52964</v>
      </c>
      <c r="AF156" s="207">
        <f>AF163+AF166</f>
        <v>155.52964</v>
      </c>
      <c r="AG156" s="207">
        <f>AG163+AG166</f>
        <v>120.0168</v>
      </c>
      <c r="AH156" s="319">
        <f>AG156/AF156</f>
        <v>0.77166513083936927</v>
      </c>
      <c r="AI156" s="344">
        <f>AI163+AI166</f>
        <v>64.832260000000005</v>
      </c>
      <c r="AJ156" s="207">
        <f>AJ163+AJ166</f>
        <v>64.832260000000005</v>
      </c>
      <c r="AK156" s="207">
        <f>AK163+AK166</f>
        <v>37.188510450000003</v>
      </c>
      <c r="AL156" s="319">
        <f>AK156/AJ156</f>
        <v>0.57361119988721665</v>
      </c>
      <c r="AM156" s="209">
        <f>AM163+AM166</f>
        <v>27.10355345</v>
      </c>
      <c r="AN156" s="207">
        <f>AN163+AN166</f>
        <v>26.442777299999999</v>
      </c>
      <c r="AO156" s="207">
        <f>AO163+AO166</f>
        <v>24.457590249999999</v>
      </c>
      <c r="AP156" s="319">
        <f>AO156/AN156</f>
        <v>0.92492516850716733</v>
      </c>
      <c r="AQ156" s="209">
        <v>132.192611</v>
      </c>
      <c r="AR156" s="207">
        <v>138.21944962999999</v>
      </c>
      <c r="AS156" s="207">
        <v>137.89771023</v>
      </c>
      <c r="AT156" s="320">
        <v>0.99767225668412618</v>
      </c>
      <c r="AU156" s="209">
        <f>AU163+AU166</f>
        <v>1.9680199999999999</v>
      </c>
      <c r="AV156" s="207">
        <f>AV163+AV166</f>
        <v>1.9680199999999999</v>
      </c>
      <c r="AW156" s="207">
        <f>AW163+AW166</f>
        <v>1.3785253799999999</v>
      </c>
      <c r="AX156" s="320">
        <f>AW156/AV156</f>
        <v>0.70046309488724712</v>
      </c>
      <c r="AY156" s="209">
        <f t="shared" ref="AY156:BE156" si="118">AY163+AY166</f>
        <v>0</v>
      </c>
      <c r="AZ156" s="207">
        <f t="shared" si="118"/>
        <v>0</v>
      </c>
      <c r="BA156" s="207">
        <f t="shared" si="118"/>
        <v>0</v>
      </c>
      <c r="BB156" s="346">
        <f t="shared" si="118"/>
        <v>0</v>
      </c>
      <c r="BC156" s="209">
        <f t="shared" si="118"/>
        <v>1.9597900000000001</v>
      </c>
      <c r="BD156" s="207">
        <f t="shared" si="118"/>
        <v>2.5597899999999996</v>
      </c>
      <c r="BE156" s="207">
        <f t="shared" si="118"/>
        <v>1.50979</v>
      </c>
      <c r="BF156" s="362">
        <f>BE156/BD156</f>
        <v>0.58981010160989777</v>
      </c>
      <c r="BG156" s="224">
        <f>BG163+BG166</f>
        <v>0.73739999999999994</v>
      </c>
      <c r="BH156" s="225">
        <f>BH163+BH166</f>
        <v>30.737400000000001</v>
      </c>
      <c r="BI156" s="225">
        <f>BI163+BI166</f>
        <v>30.037400000000002</v>
      </c>
      <c r="BJ156" s="320">
        <f>BI156/BH156</f>
        <v>0.97722644075295895</v>
      </c>
      <c r="BK156" s="344">
        <f t="shared" ref="BK156:BQ156" si="119">BK163+BK166</f>
        <v>0</v>
      </c>
      <c r="BL156" s="225">
        <f t="shared" si="119"/>
        <v>0</v>
      </c>
      <c r="BM156" s="225">
        <f t="shared" si="119"/>
        <v>0</v>
      </c>
      <c r="BN156" s="225">
        <f t="shared" si="119"/>
        <v>0</v>
      </c>
      <c r="BO156" s="209">
        <f t="shared" si="119"/>
        <v>91</v>
      </c>
      <c r="BP156" s="207">
        <f t="shared" si="119"/>
        <v>91</v>
      </c>
      <c r="BQ156" s="207">
        <f t="shared" si="119"/>
        <v>120.12998755</v>
      </c>
      <c r="BR156" s="320">
        <f>BQ156/BP156</f>
        <v>1.3201097532967032</v>
      </c>
      <c r="BS156" s="209">
        <f>BS163+BS166</f>
        <v>0.20500000000000002</v>
      </c>
      <c r="BT156" s="207">
        <f>BT163+BT166</f>
        <v>0.20500000000000002</v>
      </c>
      <c r="BU156" s="207">
        <f>BU163+BU166</f>
        <v>5.0000000000000001E-3</v>
      </c>
      <c r="BV156" s="320">
        <f>BU156/BT156</f>
        <v>2.4390243902439022E-2</v>
      </c>
      <c r="BW156" s="209">
        <f>BW163+BW166</f>
        <v>3.0000000000000001E-3</v>
      </c>
      <c r="BX156" s="207">
        <f>BX163+BX166</f>
        <v>3.0000000000000001E-3</v>
      </c>
      <c r="BY156" s="207">
        <f>BY163+BY166</f>
        <v>0</v>
      </c>
      <c r="BZ156" s="320">
        <f>BY156/BX156</f>
        <v>0</v>
      </c>
      <c r="CA156" s="209">
        <f>CA163+CA166</f>
        <v>1.95E-2</v>
      </c>
      <c r="CB156" s="207">
        <f>CB163+CB166</f>
        <v>1.95E-2</v>
      </c>
      <c r="CC156" s="207">
        <f>CC163+CC166</f>
        <v>0</v>
      </c>
      <c r="CD156" s="320">
        <f>CC156/CB156</f>
        <v>0</v>
      </c>
    </row>
    <row r="157" spans="2:82" x14ac:dyDescent="0.35">
      <c r="B157" s="8" t="s">
        <v>57</v>
      </c>
      <c r="C157" s="258">
        <v>0</v>
      </c>
      <c r="D157" s="322">
        <v>0</v>
      </c>
      <c r="E157" s="322">
        <v>0</v>
      </c>
      <c r="F157" s="12">
        <v>0</v>
      </c>
      <c r="G157" s="258">
        <v>0</v>
      </c>
      <c r="H157" s="322">
        <v>0</v>
      </c>
      <c r="I157" s="322">
        <v>0</v>
      </c>
      <c r="J157" s="12">
        <v>0</v>
      </c>
      <c r="K157" s="322">
        <v>0</v>
      </c>
      <c r="L157" s="322">
        <v>0</v>
      </c>
      <c r="M157" s="322">
        <v>0</v>
      </c>
      <c r="N157" s="12">
        <v>0</v>
      </c>
      <c r="O157" s="323">
        <v>0</v>
      </c>
      <c r="P157" s="322">
        <v>0</v>
      </c>
      <c r="Q157" s="322">
        <v>0</v>
      </c>
      <c r="R157" s="12">
        <v>0</v>
      </c>
      <c r="S157" s="323">
        <v>0</v>
      </c>
      <c r="T157" s="322">
        <v>0</v>
      </c>
      <c r="U157" s="322">
        <v>0</v>
      </c>
      <c r="V157" s="12">
        <v>0</v>
      </c>
      <c r="W157" s="258">
        <v>0</v>
      </c>
      <c r="X157" s="322">
        <v>0</v>
      </c>
      <c r="Y157" s="322">
        <v>0</v>
      </c>
      <c r="Z157" s="12">
        <v>0</v>
      </c>
      <c r="AA157" s="323">
        <v>0</v>
      </c>
      <c r="AB157" s="322">
        <v>0</v>
      </c>
      <c r="AC157" s="322">
        <v>0</v>
      </c>
      <c r="AD157" s="12">
        <v>0</v>
      </c>
      <c r="AE157" s="323">
        <v>0</v>
      </c>
      <c r="AF157" s="322">
        <v>0</v>
      </c>
      <c r="AG157" s="322">
        <v>0</v>
      </c>
      <c r="AH157" s="12">
        <v>0</v>
      </c>
      <c r="AI157" s="258">
        <v>0</v>
      </c>
      <c r="AJ157" s="322">
        <v>0</v>
      </c>
      <c r="AK157" s="322">
        <v>0</v>
      </c>
      <c r="AL157" s="12">
        <v>0</v>
      </c>
      <c r="AM157" s="323">
        <v>0</v>
      </c>
      <c r="AN157" s="322">
        <v>0</v>
      </c>
      <c r="AO157" s="322">
        <v>0</v>
      </c>
      <c r="AP157" s="12">
        <v>0</v>
      </c>
      <c r="AQ157" s="323">
        <v>0</v>
      </c>
      <c r="AR157" s="322">
        <v>0</v>
      </c>
      <c r="AS157" s="322">
        <v>0</v>
      </c>
      <c r="AT157" s="12">
        <v>0</v>
      </c>
      <c r="AU157" s="323">
        <v>0</v>
      </c>
      <c r="AV157" s="322">
        <v>0</v>
      </c>
      <c r="AW157" s="322">
        <v>0</v>
      </c>
      <c r="AX157" s="12">
        <v>0</v>
      </c>
      <c r="AY157" s="323">
        <v>0</v>
      </c>
      <c r="AZ157" s="322">
        <v>0</v>
      </c>
      <c r="BA157" s="322">
        <v>0</v>
      </c>
      <c r="BB157" s="12">
        <v>0</v>
      </c>
      <c r="BC157" s="323">
        <v>0</v>
      </c>
      <c r="BD157" s="322">
        <v>0</v>
      </c>
      <c r="BE157" s="322">
        <v>0</v>
      </c>
      <c r="BF157" s="6">
        <v>0</v>
      </c>
      <c r="BG157" s="323">
        <v>0</v>
      </c>
      <c r="BH157" s="322">
        <v>0</v>
      </c>
      <c r="BI157" s="322">
        <v>0</v>
      </c>
      <c r="BJ157" s="12">
        <v>0</v>
      </c>
      <c r="BK157" s="258">
        <v>0</v>
      </c>
      <c r="BL157" s="322">
        <v>0</v>
      </c>
      <c r="BM157" s="322">
        <v>0</v>
      </c>
      <c r="BN157" s="12">
        <v>0</v>
      </c>
      <c r="BO157" s="323">
        <v>0</v>
      </c>
      <c r="BP157" s="322">
        <v>0</v>
      </c>
      <c r="BQ157" s="322">
        <v>0</v>
      </c>
      <c r="BR157" s="12">
        <v>0</v>
      </c>
      <c r="BS157" s="323">
        <v>0</v>
      </c>
      <c r="BT157" s="322">
        <v>0</v>
      </c>
      <c r="BU157" s="322">
        <v>0</v>
      </c>
      <c r="BV157" s="12">
        <v>0</v>
      </c>
      <c r="BW157" s="323">
        <v>0</v>
      </c>
      <c r="BX157" s="322">
        <v>0</v>
      </c>
      <c r="BY157" s="322">
        <v>0</v>
      </c>
      <c r="BZ157" s="12">
        <v>0</v>
      </c>
      <c r="CA157" s="323">
        <v>0</v>
      </c>
      <c r="CB157" s="322">
        <v>0</v>
      </c>
      <c r="CC157" s="322">
        <v>0</v>
      </c>
      <c r="CD157" s="12">
        <v>0</v>
      </c>
    </row>
    <row r="158" spans="2:82" x14ac:dyDescent="0.35">
      <c r="B158" s="8" t="s">
        <v>58</v>
      </c>
      <c r="C158" s="258">
        <v>0</v>
      </c>
      <c r="D158" s="322">
        <v>0</v>
      </c>
      <c r="E158" s="322">
        <v>0</v>
      </c>
      <c r="F158" s="12">
        <v>0</v>
      </c>
      <c r="G158" s="258">
        <v>0</v>
      </c>
      <c r="H158" s="322">
        <v>0</v>
      </c>
      <c r="I158" s="322">
        <v>0</v>
      </c>
      <c r="J158" s="12">
        <v>0</v>
      </c>
      <c r="K158" s="322">
        <v>0</v>
      </c>
      <c r="L158" s="322">
        <v>0</v>
      </c>
      <c r="M158" s="322">
        <v>0</v>
      </c>
      <c r="N158" s="12">
        <v>0</v>
      </c>
      <c r="O158" s="323">
        <v>0</v>
      </c>
      <c r="P158" s="322">
        <v>0</v>
      </c>
      <c r="Q158" s="322">
        <v>0</v>
      </c>
      <c r="R158" s="12">
        <v>0</v>
      </c>
      <c r="S158" s="323">
        <v>0</v>
      </c>
      <c r="T158" s="322">
        <v>0</v>
      </c>
      <c r="U158" s="322">
        <v>0</v>
      </c>
      <c r="V158" s="12">
        <v>0</v>
      </c>
      <c r="W158" s="258">
        <v>0</v>
      </c>
      <c r="X158" s="322">
        <v>0</v>
      </c>
      <c r="Y158" s="322">
        <v>0</v>
      </c>
      <c r="Z158" s="12">
        <v>0</v>
      </c>
      <c r="AA158" s="323">
        <v>0</v>
      </c>
      <c r="AB158" s="322">
        <v>0</v>
      </c>
      <c r="AC158" s="322">
        <v>0</v>
      </c>
      <c r="AD158" s="12">
        <v>0</v>
      </c>
      <c r="AE158" s="323">
        <v>0</v>
      </c>
      <c r="AF158" s="322">
        <v>0</v>
      </c>
      <c r="AG158" s="322">
        <v>0</v>
      </c>
      <c r="AH158" s="12">
        <v>0</v>
      </c>
      <c r="AI158" s="258">
        <v>0</v>
      </c>
      <c r="AJ158" s="322">
        <v>0</v>
      </c>
      <c r="AK158" s="322">
        <v>0</v>
      </c>
      <c r="AL158" s="12">
        <v>0</v>
      </c>
      <c r="AM158" s="323">
        <v>0</v>
      </c>
      <c r="AN158" s="322">
        <v>0</v>
      </c>
      <c r="AO158" s="322">
        <v>0</v>
      </c>
      <c r="AP158" s="12">
        <v>0</v>
      </c>
      <c r="AQ158" s="323">
        <v>0</v>
      </c>
      <c r="AR158" s="322">
        <v>0</v>
      </c>
      <c r="AS158" s="322">
        <v>0</v>
      </c>
      <c r="AT158" s="12">
        <v>0</v>
      </c>
      <c r="AU158" s="323">
        <v>0</v>
      </c>
      <c r="AV158" s="322">
        <v>0</v>
      </c>
      <c r="AW158" s="322">
        <v>0</v>
      </c>
      <c r="AX158" s="12">
        <v>0</v>
      </c>
      <c r="AY158" s="323">
        <v>0</v>
      </c>
      <c r="AZ158" s="322">
        <v>0</v>
      </c>
      <c r="BA158" s="322">
        <v>0</v>
      </c>
      <c r="BB158" s="12">
        <v>0</v>
      </c>
      <c r="BC158" s="323">
        <v>0</v>
      </c>
      <c r="BD158" s="322">
        <v>0</v>
      </c>
      <c r="BE158" s="322">
        <v>0</v>
      </c>
      <c r="BF158" s="6">
        <v>0</v>
      </c>
      <c r="BG158" s="323">
        <v>0</v>
      </c>
      <c r="BH158" s="322">
        <v>0</v>
      </c>
      <c r="BI158" s="322">
        <v>0</v>
      </c>
      <c r="BJ158" s="12">
        <v>0</v>
      </c>
      <c r="BK158" s="258">
        <v>0</v>
      </c>
      <c r="BL158" s="322">
        <v>0</v>
      </c>
      <c r="BM158" s="322">
        <v>0</v>
      </c>
      <c r="BN158" s="12">
        <v>0</v>
      </c>
      <c r="BO158" s="323">
        <v>0</v>
      </c>
      <c r="BP158" s="322">
        <v>0</v>
      </c>
      <c r="BQ158" s="322">
        <v>0</v>
      </c>
      <c r="BR158" s="12">
        <v>0</v>
      </c>
      <c r="BS158" s="323">
        <v>0</v>
      </c>
      <c r="BT158" s="322">
        <v>0</v>
      </c>
      <c r="BU158" s="322">
        <v>0</v>
      </c>
      <c r="BV158" s="12">
        <v>0</v>
      </c>
      <c r="BW158" s="323">
        <v>0</v>
      </c>
      <c r="BX158" s="322">
        <v>0</v>
      </c>
      <c r="BY158" s="322">
        <v>0</v>
      </c>
      <c r="BZ158" s="12">
        <v>0</v>
      </c>
      <c r="CA158" s="323">
        <v>0</v>
      </c>
      <c r="CB158" s="322">
        <v>0</v>
      </c>
      <c r="CC158" s="322">
        <v>0</v>
      </c>
      <c r="CD158" s="12">
        <v>0</v>
      </c>
    </row>
    <row r="159" spans="2:82" x14ac:dyDescent="0.35">
      <c r="B159" s="8" t="s">
        <v>59</v>
      </c>
      <c r="C159" s="258">
        <v>0</v>
      </c>
      <c r="D159" s="322">
        <v>0</v>
      </c>
      <c r="E159" s="322">
        <v>0</v>
      </c>
      <c r="F159" s="12">
        <v>0</v>
      </c>
      <c r="G159" s="258">
        <v>0</v>
      </c>
      <c r="H159" s="322">
        <v>0</v>
      </c>
      <c r="I159" s="322">
        <v>0</v>
      </c>
      <c r="J159" s="12">
        <v>0</v>
      </c>
      <c r="K159" s="322">
        <v>0</v>
      </c>
      <c r="L159" s="322">
        <v>0</v>
      </c>
      <c r="M159" s="322">
        <v>0</v>
      </c>
      <c r="N159" s="12">
        <v>0</v>
      </c>
      <c r="O159" s="323">
        <v>0</v>
      </c>
      <c r="P159" s="322">
        <v>0</v>
      </c>
      <c r="Q159" s="322">
        <v>0</v>
      </c>
      <c r="R159" s="12">
        <v>0</v>
      </c>
      <c r="S159" s="323">
        <v>0</v>
      </c>
      <c r="T159" s="322">
        <v>0</v>
      </c>
      <c r="U159" s="322">
        <v>0</v>
      </c>
      <c r="V159" s="12">
        <v>0</v>
      </c>
      <c r="W159" s="258">
        <v>0</v>
      </c>
      <c r="X159" s="322">
        <v>0</v>
      </c>
      <c r="Y159" s="322">
        <v>0</v>
      </c>
      <c r="Z159" s="12">
        <v>0</v>
      </c>
      <c r="AA159" s="323">
        <v>0</v>
      </c>
      <c r="AB159" s="322">
        <v>0</v>
      </c>
      <c r="AC159" s="322">
        <v>0</v>
      </c>
      <c r="AD159" s="12">
        <v>0</v>
      </c>
      <c r="AE159" s="323">
        <v>0</v>
      </c>
      <c r="AF159" s="322">
        <v>0</v>
      </c>
      <c r="AG159" s="322">
        <v>0</v>
      </c>
      <c r="AH159" s="12">
        <v>0</v>
      </c>
      <c r="AI159" s="258">
        <v>0</v>
      </c>
      <c r="AJ159" s="322">
        <v>0</v>
      </c>
      <c r="AK159" s="322">
        <v>0</v>
      </c>
      <c r="AL159" s="12">
        <v>0</v>
      </c>
      <c r="AM159" s="323">
        <v>0</v>
      </c>
      <c r="AN159" s="322">
        <v>0</v>
      </c>
      <c r="AO159" s="322">
        <v>0</v>
      </c>
      <c r="AP159" s="12">
        <v>0</v>
      </c>
      <c r="AQ159" s="323">
        <v>0</v>
      </c>
      <c r="AR159" s="322">
        <v>0</v>
      </c>
      <c r="AS159" s="322">
        <v>0</v>
      </c>
      <c r="AT159" s="12">
        <v>0</v>
      </c>
      <c r="AU159" s="323">
        <v>0</v>
      </c>
      <c r="AV159" s="322">
        <v>0</v>
      </c>
      <c r="AW159" s="322">
        <v>0</v>
      </c>
      <c r="AX159" s="12">
        <v>0</v>
      </c>
      <c r="AY159" s="323">
        <v>0</v>
      </c>
      <c r="AZ159" s="322">
        <v>0</v>
      </c>
      <c r="BA159" s="322">
        <v>0</v>
      </c>
      <c r="BB159" s="12">
        <v>0</v>
      </c>
      <c r="BC159" s="323">
        <v>0</v>
      </c>
      <c r="BD159" s="322">
        <v>0</v>
      </c>
      <c r="BE159" s="322">
        <v>0</v>
      </c>
      <c r="BF159" s="6">
        <v>0</v>
      </c>
      <c r="BG159" s="323">
        <v>0</v>
      </c>
      <c r="BH159" s="322">
        <v>0</v>
      </c>
      <c r="BI159" s="322">
        <v>0</v>
      </c>
      <c r="BJ159" s="12">
        <v>0</v>
      </c>
      <c r="BK159" s="258">
        <v>0</v>
      </c>
      <c r="BL159" s="322">
        <v>0</v>
      </c>
      <c r="BM159" s="322">
        <v>0</v>
      </c>
      <c r="BN159" s="12">
        <v>0</v>
      </c>
      <c r="BO159" s="323">
        <v>0</v>
      </c>
      <c r="BP159" s="322">
        <v>0</v>
      </c>
      <c r="BQ159" s="322">
        <v>0</v>
      </c>
      <c r="BR159" s="12">
        <v>0</v>
      </c>
      <c r="BS159" s="323">
        <v>0</v>
      </c>
      <c r="BT159" s="322">
        <v>0</v>
      </c>
      <c r="BU159" s="322">
        <v>0</v>
      </c>
      <c r="BV159" s="12">
        <v>0</v>
      </c>
      <c r="BW159" s="323">
        <v>0</v>
      </c>
      <c r="BX159" s="322">
        <v>0</v>
      </c>
      <c r="BY159" s="322">
        <v>0</v>
      </c>
      <c r="BZ159" s="12">
        <v>0</v>
      </c>
      <c r="CA159" s="323">
        <v>0</v>
      </c>
      <c r="CB159" s="322">
        <v>0</v>
      </c>
      <c r="CC159" s="322">
        <v>0</v>
      </c>
      <c r="CD159" s="12">
        <v>0</v>
      </c>
    </row>
    <row r="160" spans="2:82" x14ac:dyDescent="0.35">
      <c r="B160" s="8" t="s">
        <v>60</v>
      </c>
      <c r="C160" s="258">
        <v>280.19592</v>
      </c>
      <c r="D160" s="322">
        <v>288.45225450999999</v>
      </c>
      <c r="E160" s="322">
        <v>278.53113027999996</v>
      </c>
      <c r="F160" s="85">
        <v>0.96560566237607237</v>
      </c>
      <c r="G160" s="258">
        <v>3.55</v>
      </c>
      <c r="H160" s="322">
        <v>4.8072419999999996</v>
      </c>
      <c r="I160" s="322">
        <v>4.8072419999999996</v>
      </c>
      <c r="J160" s="85">
        <f>I160/H160</f>
        <v>1</v>
      </c>
      <c r="K160" s="322">
        <v>0.189</v>
      </c>
      <c r="L160" s="322">
        <v>0.1148</v>
      </c>
      <c r="M160" s="322">
        <v>0.10199999999999999</v>
      </c>
      <c r="N160" s="85">
        <f>M160/L160</f>
        <v>0.88850174216027866</v>
      </c>
      <c r="O160" s="323">
        <v>0</v>
      </c>
      <c r="P160" s="322">
        <v>0</v>
      </c>
      <c r="Q160" s="322">
        <v>0</v>
      </c>
      <c r="R160" s="12">
        <v>0</v>
      </c>
      <c r="S160" s="651">
        <v>5.0000000000000001E-3</v>
      </c>
      <c r="T160" s="132">
        <v>5.0000000000000001E-3</v>
      </c>
      <c r="U160" s="132">
        <v>5.0000000000000001E-3</v>
      </c>
      <c r="V160" s="85">
        <f>U160/T160</f>
        <v>1</v>
      </c>
      <c r="W160" s="258">
        <v>1.3403700000000001</v>
      </c>
      <c r="X160" s="322">
        <v>1.3403700000000001</v>
      </c>
      <c r="Y160" s="322">
        <v>1.3173483100000001</v>
      </c>
      <c r="Z160" s="85">
        <f>Y160/X160</f>
        <v>0.98282437685116797</v>
      </c>
      <c r="AA160" s="323">
        <v>5.1752200000000004</v>
      </c>
      <c r="AB160" s="322">
        <v>4.9147910000000001</v>
      </c>
      <c r="AC160" s="322">
        <v>4.8322539999999998</v>
      </c>
      <c r="AD160" s="85">
        <f>AC160/AB160</f>
        <v>0.98320640694589045</v>
      </c>
      <c r="AE160" s="323">
        <v>155.52964</v>
      </c>
      <c r="AF160" s="322">
        <v>155.52964</v>
      </c>
      <c r="AG160" s="322">
        <v>120.0168</v>
      </c>
      <c r="AH160" s="85">
        <f>AG160/AF160</f>
        <v>0.77166513083936927</v>
      </c>
      <c r="AI160" s="258">
        <v>12.82226</v>
      </c>
      <c r="AJ160" s="322">
        <v>12.82226</v>
      </c>
      <c r="AK160" s="322">
        <v>10.467697940000001</v>
      </c>
      <c r="AL160" s="85">
        <f>AK160/AJ160</f>
        <v>0.8163691845275326</v>
      </c>
      <c r="AM160" s="323">
        <v>0.83599999999999997</v>
      </c>
      <c r="AN160" s="322">
        <v>0.79600000000000004</v>
      </c>
      <c r="AO160" s="322">
        <v>0.65362897999999992</v>
      </c>
      <c r="AP160" s="85">
        <f>AO160/AN160</f>
        <v>0.82114193467336671</v>
      </c>
      <c r="AQ160" s="323">
        <v>7.8415100000000004</v>
      </c>
      <c r="AR160" s="322">
        <v>15.215231509999999</v>
      </c>
      <c r="AS160" s="322">
        <v>14.904180119999999</v>
      </c>
      <c r="AT160" s="85">
        <v>0.97955657856434419</v>
      </c>
      <c r="AU160" s="323">
        <v>1.5420199999999999</v>
      </c>
      <c r="AV160" s="322">
        <v>1.5420199999999999</v>
      </c>
      <c r="AW160" s="322">
        <v>0.95259137999999999</v>
      </c>
      <c r="AX160" s="85">
        <f>AW160/AV160</f>
        <v>0.6177555284626659</v>
      </c>
      <c r="AY160" s="323">
        <v>0</v>
      </c>
      <c r="AZ160" s="322">
        <v>0</v>
      </c>
      <c r="BA160" s="322">
        <v>0</v>
      </c>
      <c r="BB160" s="12">
        <v>0</v>
      </c>
      <c r="BC160" s="323">
        <v>0.3</v>
      </c>
      <c r="BD160" s="322">
        <v>0.3</v>
      </c>
      <c r="BE160" s="322">
        <v>0.3</v>
      </c>
      <c r="BF160" s="95">
        <f>BE160/BD160</f>
        <v>1</v>
      </c>
      <c r="BG160" s="323">
        <v>3.7400000000000003E-2</v>
      </c>
      <c r="BH160" s="322">
        <v>3.7400000000000003E-2</v>
      </c>
      <c r="BI160" s="322">
        <v>3.7400000000000003E-2</v>
      </c>
      <c r="BJ160" s="85">
        <f>BI160/BH160</f>
        <v>1</v>
      </c>
      <c r="BK160" s="653">
        <v>0</v>
      </c>
      <c r="BL160" s="132">
        <v>0</v>
      </c>
      <c r="BM160" s="322">
        <v>0</v>
      </c>
      <c r="BN160" s="12">
        <v>0</v>
      </c>
      <c r="BO160" s="323">
        <v>91</v>
      </c>
      <c r="BP160" s="322">
        <v>91</v>
      </c>
      <c r="BQ160" s="322">
        <v>120.12998755</v>
      </c>
      <c r="BR160" s="85">
        <f>BQ160/BP160</f>
        <v>1.3201097532967032</v>
      </c>
      <c r="BS160" s="323">
        <v>5.0000000000000001E-3</v>
      </c>
      <c r="BT160" s="322">
        <v>5.0000000000000001E-3</v>
      </c>
      <c r="BU160" s="322">
        <v>5.0000000000000001E-3</v>
      </c>
      <c r="BV160" s="85">
        <f>BU160/BT160</f>
        <v>1</v>
      </c>
      <c r="BW160" s="323">
        <v>3.0000000000000001E-3</v>
      </c>
      <c r="BX160" s="322">
        <v>3.0000000000000001E-3</v>
      </c>
      <c r="BY160" s="322">
        <v>0</v>
      </c>
      <c r="BZ160" s="85">
        <f>BY160/BX160</f>
        <v>0</v>
      </c>
      <c r="CA160" s="323">
        <v>1.95E-2</v>
      </c>
      <c r="CB160" s="322">
        <v>1.95E-2</v>
      </c>
      <c r="CC160" s="322">
        <v>0</v>
      </c>
      <c r="CD160" s="85">
        <f>CC160/CB160</f>
        <v>0</v>
      </c>
    </row>
    <row r="161" spans="2:82" x14ac:dyDescent="0.35">
      <c r="B161" s="8" t="s">
        <v>61</v>
      </c>
      <c r="C161" s="258">
        <v>3.2932562200000004</v>
      </c>
      <c r="D161" s="322">
        <v>24.9149843</v>
      </c>
      <c r="E161" s="322">
        <v>24.26819768</v>
      </c>
      <c r="F161" s="85">
        <v>0.97404025576688802</v>
      </c>
      <c r="G161" s="258">
        <v>0</v>
      </c>
      <c r="H161" s="322">
        <v>0</v>
      </c>
      <c r="I161" s="322">
        <v>0</v>
      </c>
      <c r="J161" s="12">
        <v>0</v>
      </c>
      <c r="K161" s="322">
        <v>5.3745220000000003E-2</v>
      </c>
      <c r="L161" s="322">
        <v>21.48618093</v>
      </c>
      <c r="M161" s="322">
        <v>21.48618093</v>
      </c>
      <c r="N161" s="85">
        <f>M161/L161</f>
        <v>1</v>
      </c>
      <c r="O161" s="323">
        <v>0</v>
      </c>
      <c r="P161" s="322">
        <v>0</v>
      </c>
      <c r="Q161" s="322">
        <v>0</v>
      </c>
      <c r="R161" s="12">
        <v>0</v>
      </c>
      <c r="S161" s="651">
        <v>0</v>
      </c>
      <c r="T161" s="132">
        <v>0</v>
      </c>
      <c r="U161" s="132">
        <v>0</v>
      </c>
      <c r="V161" s="12">
        <v>0</v>
      </c>
      <c r="W161" s="258">
        <v>0</v>
      </c>
      <c r="X161" s="322">
        <v>0</v>
      </c>
      <c r="Y161" s="322">
        <v>0</v>
      </c>
      <c r="Z161" s="12">
        <v>0</v>
      </c>
      <c r="AA161" s="323">
        <v>0</v>
      </c>
      <c r="AB161" s="322">
        <v>0</v>
      </c>
      <c r="AC161" s="322">
        <v>0</v>
      </c>
      <c r="AD161" s="12">
        <v>0</v>
      </c>
      <c r="AE161" s="323">
        <v>0</v>
      </c>
      <c r="AF161" s="322">
        <v>0</v>
      </c>
      <c r="AG161" s="322">
        <v>0</v>
      </c>
      <c r="AH161" s="12">
        <v>0</v>
      </c>
      <c r="AI161" s="258">
        <v>0</v>
      </c>
      <c r="AJ161" s="322">
        <v>0</v>
      </c>
      <c r="AK161" s="322">
        <v>0</v>
      </c>
      <c r="AL161" s="12">
        <v>0</v>
      </c>
      <c r="AM161" s="323">
        <v>3</v>
      </c>
      <c r="AN161" s="322">
        <v>3.18929237</v>
      </c>
      <c r="AO161" s="322">
        <v>2.5425057500000001</v>
      </c>
      <c r="AP161" s="85">
        <f>AO161/AN161</f>
        <v>0.79720058716347797</v>
      </c>
      <c r="AQ161" s="323">
        <v>0.239511</v>
      </c>
      <c r="AR161" s="322">
        <v>0.239511</v>
      </c>
      <c r="AS161" s="322">
        <v>0.239511</v>
      </c>
      <c r="AT161" s="85">
        <v>1</v>
      </c>
      <c r="AU161" s="323">
        <v>0</v>
      </c>
      <c r="AV161" s="322">
        <v>0</v>
      </c>
      <c r="AW161" s="322">
        <v>0</v>
      </c>
      <c r="AX161" s="12">
        <v>0</v>
      </c>
      <c r="AY161" s="323">
        <v>0</v>
      </c>
      <c r="AZ161" s="322">
        <v>0</v>
      </c>
      <c r="BA161" s="322">
        <v>0</v>
      </c>
      <c r="BB161" s="12">
        <v>0</v>
      </c>
      <c r="BC161" s="323">
        <v>0</v>
      </c>
      <c r="BD161" s="322">
        <v>0</v>
      </c>
      <c r="BE161" s="322">
        <v>0</v>
      </c>
      <c r="BF161" s="6">
        <v>0</v>
      </c>
      <c r="BG161" s="323">
        <v>0</v>
      </c>
      <c r="BH161" s="322">
        <v>0</v>
      </c>
      <c r="BI161" s="322">
        <v>0</v>
      </c>
      <c r="BJ161" s="12">
        <v>0</v>
      </c>
      <c r="BK161" s="258">
        <v>0</v>
      </c>
      <c r="BL161" s="322">
        <v>0</v>
      </c>
      <c r="BM161" s="322">
        <v>0</v>
      </c>
      <c r="BN161" s="12">
        <v>0</v>
      </c>
      <c r="BO161" s="323">
        <v>0</v>
      </c>
      <c r="BP161" s="322">
        <v>0</v>
      </c>
      <c r="BQ161" s="322">
        <v>0</v>
      </c>
      <c r="BR161" s="12">
        <v>0</v>
      </c>
      <c r="BS161" s="323">
        <v>0</v>
      </c>
      <c r="BT161" s="322">
        <v>0</v>
      </c>
      <c r="BU161" s="322">
        <v>0</v>
      </c>
      <c r="BV161" s="12">
        <v>0</v>
      </c>
      <c r="BW161" s="323">
        <v>0</v>
      </c>
      <c r="BX161" s="322">
        <v>0</v>
      </c>
      <c r="BY161" s="322">
        <v>0</v>
      </c>
      <c r="BZ161" s="12">
        <v>0</v>
      </c>
      <c r="CA161" s="323">
        <v>0</v>
      </c>
      <c r="CB161" s="322">
        <v>0</v>
      </c>
      <c r="CC161" s="322">
        <v>0</v>
      </c>
      <c r="CD161" s="12">
        <v>0</v>
      </c>
    </row>
    <row r="162" spans="2:82" x14ac:dyDescent="0.35">
      <c r="B162" s="8" t="s">
        <v>62</v>
      </c>
      <c r="C162" s="258">
        <v>181.87493344999999</v>
      </c>
      <c r="D162" s="322">
        <v>210.31798204999998</v>
      </c>
      <c r="E162" s="322">
        <v>187.08151114</v>
      </c>
      <c r="F162" s="85">
        <v>0.88951743125570759</v>
      </c>
      <c r="G162" s="258">
        <v>0</v>
      </c>
      <c r="H162" s="322">
        <v>0</v>
      </c>
      <c r="I162" s="322">
        <v>0</v>
      </c>
      <c r="J162" s="12">
        <v>0</v>
      </c>
      <c r="K162" s="322">
        <v>0</v>
      </c>
      <c r="L162" s="322">
        <v>0</v>
      </c>
      <c r="M162" s="322">
        <v>0</v>
      </c>
      <c r="N162" s="12">
        <v>0</v>
      </c>
      <c r="O162" s="323">
        <v>0</v>
      </c>
      <c r="P162" s="322">
        <v>0</v>
      </c>
      <c r="Q162" s="322">
        <v>0</v>
      </c>
      <c r="R162" s="12">
        <v>0</v>
      </c>
      <c r="S162" s="651">
        <v>0</v>
      </c>
      <c r="T162" s="132">
        <v>0</v>
      </c>
      <c r="U162" s="132">
        <v>0</v>
      </c>
      <c r="V162" s="12">
        <v>0</v>
      </c>
      <c r="W162" s="258">
        <v>0</v>
      </c>
      <c r="X162" s="322">
        <v>0</v>
      </c>
      <c r="Y162" s="322">
        <v>0</v>
      </c>
      <c r="Z162" s="12">
        <v>0</v>
      </c>
      <c r="AA162" s="323">
        <v>0</v>
      </c>
      <c r="AB162" s="322">
        <v>0</v>
      </c>
      <c r="AC162" s="322">
        <v>0</v>
      </c>
      <c r="AD162" s="12">
        <v>0</v>
      </c>
      <c r="AE162" s="323">
        <v>0</v>
      </c>
      <c r="AF162" s="322">
        <v>0</v>
      </c>
      <c r="AG162" s="322">
        <v>0</v>
      </c>
      <c r="AH162" s="12">
        <v>0</v>
      </c>
      <c r="AI162" s="258">
        <v>31.51</v>
      </c>
      <c r="AJ162" s="322">
        <v>31.51</v>
      </c>
      <c r="AK162" s="322">
        <v>11.43031251</v>
      </c>
      <c r="AL162" s="85">
        <f>AK162/AJ162</f>
        <v>0.3627519044747699</v>
      </c>
      <c r="AM162" s="323">
        <v>23.267553450000001</v>
      </c>
      <c r="AN162" s="322">
        <v>22.45748493</v>
      </c>
      <c r="AO162" s="322">
        <v>21.261455519999998</v>
      </c>
      <c r="AP162" s="85">
        <f>AO162/AN162</f>
        <v>0.94674250417052375</v>
      </c>
      <c r="AQ162" s="323">
        <v>124.11159000000001</v>
      </c>
      <c r="AR162" s="322">
        <v>122.76470712000001</v>
      </c>
      <c r="AS162" s="322">
        <v>122.75401911000002</v>
      </c>
      <c r="AT162" s="85">
        <v>0.99991293906652223</v>
      </c>
      <c r="AU162" s="323">
        <v>0.42599999999999999</v>
      </c>
      <c r="AV162" s="322">
        <v>0.42599999999999999</v>
      </c>
      <c r="AW162" s="322">
        <v>0.42593399999999998</v>
      </c>
      <c r="AX162" s="85">
        <f>AW162/AV162</f>
        <v>0.99984507042253523</v>
      </c>
      <c r="AY162" s="323">
        <v>0</v>
      </c>
      <c r="AZ162" s="322">
        <v>0</v>
      </c>
      <c r="BA162" s="322">
        <v>0</v>
      </c>
      <c r="BB162" s="12">
        <v>0</v>
      </c>
      <c r="BC162" s="323">
        <v>1.6597900000000001</v>
      </c>
      <c r="BD162" s="322">
        <v>2.2597899999999997</v>
      </c>
      <c r="BE162" s="322">
        <v>1.2097899999999999</v>
      </c>
      <c r="BF162" s="95">
        <f>BE162/BD162</f>
        <v>0.53535505511574089</v>
      </c>
      <c r="BG162" s="323">
        <v>0.7</v>
      </c>
      <c r="BH162" s="322">
        <v>30.7</v>
      </c>
      <c r="BI162" s="322">
        <v>30</v>
      </c>
      <c r="BJ162" s="85">
        <f>BI162/BH162</f>
        <v>0.9771986970684039</v>
      </c>
      <c r="BK162" s="258">
        <v>0</v>
      </c>
      <c r="BL162" s="322">
        <v>0</v>
      </c>
      <c r="BM162" s="322">
        <v>0</v>
      </c>
      <c r="BN162" s="12">
        <v>0</v>
      </c>
      <c r="BO162" s="323">
        <v>0</v>
      </c>
      <c r="BP162" s="322">
        <v>0</v>
      </c>
      <c r="BQ162" s="322">
        <v>0</v>
      </c>
      <c r="BR162" s="12">
        <v>0</v>
      </c>
      <c r="BS162" s="323">
        <v>0.2</v>
      </c>
      <c r="BT162" s="322">
        <v>0.2</v>
      </c>
      <c r="BU162" s="322">
        <v>0</v>
      </c>
      <c r="BV162" s="12">
        <v>0</v>
      </c>
      <c r="BW162" s="323">
        <v>0</v>
      </c>
      <c r="BX162" s="322">
        <v>0</v>
      </c>
      <c r="BY162" s="322">
        <v>0</v>
      </c>
      <c r="BZ162" s="12">
        <v>0</v>
      </c>
      <c r="CA162" s="323">
        <v>0</v>
      </c>
      <c r="CB162" s="322">
        <v>0</v>
      </c>
      <c r="CC162" s="322">
        <v>0</v>
      </c>
      <c r="CD162" s="12">
        <v>0</v>
      </c>
    </row>
    <row r="163" spans="2:82" x14ac:dyDescent="0.35">
      <c r="B163" s="187" t="s">
        <v>63</v>
      </c>
      <c r="C163" s="326">
        <v>465.36410966999995</v>
      </c>
      <c r="D163" s="327">
        <v>523.68522085999996</v>
      </c>
      <c r="E163" s="327">
        <v>489.8808391</v>
      </c>
      <c r="F163" s="178">
        <v>0.93544904378915616</v>
      </c>
      <c r="G163" s="326">
        <f>SUM(G157:G162)</f>
        <v>3.55</v>
      </c>
      <c r="H163" s="327">
        <f>SUM(H157:H162)</f>
        <v>4.8072419999999996</v>
      </c>
      <c r="I163" s="327">
        <f>SUM(I157:I162)</f>
        <v>4.8072419999999996</v>
      </c>
      <c r="J163" s="178">
        <f>I163/H163</f>
        <v>1</v>
      </c>
      <c r="K163" s="327">
        <f>SUM(K157:K162)</f>
        <v>0.24274522000000001</v>
      </c>
      <c r="L163" s="327">
        <f>SUM(L157:L162)</f>
        <v>21.600980929999999</v>
      </c>
      <c r="M163" s="327">
        <f>SUM(M157:M162)</f>
        <v>21.58818093</v>
      </c>
      <c r="N163" s="178">
        <f>M163/L163</f>
        <v>0.99940743431784518</v>
      </c>
      <c r="O163" s="328">
        <f t="shared" ref="O163:U163" si="120">SUM(O157:O162)</f>
        <v>0</v>
      </c>
      <c r="P163" s="327">
        <f t="shared" si="120"/>
        <v>0</v>
      </c>
      <c r="Q163" s="327">
        <f t="shared" si="120"/>
        <v>0</v>
      </c>
      <c r="R163" s="352">
        <f t="shared" si="120"/>
        <v>0</v>
      </c>
      <c r="S163" s="328">
        <f t="shared" si="120"/>
        <v>5.0000000000000001E-3</v>
      </c>
      <c r="T163" s="327">
        <f t="shared" si="120"/>
        <v>5.0000000000000001E-3</v>
      </c>
      <c r="U163" s="327">
        <f t="shared" si="120"/>
        <v>5.0000000000000001E-3</v>
      </c>
      <c r="V163" s="178">
        <f>U163/T163</f>
        <v>1</v>
      </c>
      <c r="W163" s="326">
        <f>SUM(W157:W162)</f>
        <v>1.3403700000000001</v>
      </c>
      <c r="X163" s="327">
        <f>SUM(X157:X162)</f>
        <v>1.3403700000000001</v>
      </c>
      <c r="Y163" s="327">
        <f>SUM(Y157:Y162)</f>
        <v>1.3173483100000001</v>
      </c>
      <c r="Z163" s="178">
        <f>Y163/X163</f>
        <v>0.98282437685116797</v>
      </c>
      <c r="AA163" s="328">
        <f>SUM(AA157:AA162)</f>
        <v>5.1752200000000004</v>
      </c>
      <c r="AB163" s="327">
        <f>SUM(AB157:AB162)</f>
        <v>4.9147910000000001</v>
      </c>
      <c r="AC163" s="327">
        <f>SUM(AC157:AC162)</f>
        <v>4.8322539999999998</v>
      </c>
      <c r="AD163" s="178">
        <f>AC163/AB163</f>
        <v>0.98320640694589045</v>
      </c>
      <c r="AE163" s="328">
        <f>SUM(AE157:AE162)</f>
        <v>155.52964</v>
      </c>
      <c r="AF163" s="327">
        <f>SUM(AF157:AF162)</f>
        <v>155.52964</v>
      </c>
      <c r="AG163" s="327">
        <f>SUM(AG157:AG162)</f>
        <v>120.0168</v>
      </c>
      <c r="AH163" s="178">
        <f>AG163/AF163</f>
        <v>0.77166513083936927</v>
      </c>
      <c r="AI163" s="326">
        <f>SUM(AI157:AI162)</f>
        <v>44.332260000000005</v>
      </c>
      <c r="AJ163" s="327">
        <f>SUM(AJ157:AJ162)</f>
        <v>44.332260000000005</v>
      </c>
      <c r="AK163" s="327">
        <f>SUM(AK157:AK162)</f>
        <v>21.898010450000001</v>
      </c>
      <c r="AL163" s="178">
        <f>AK163/AJ163</f>
        <v>0.49395204417731015</v>
      </c>
      <c r="AM163" s="328">
        <f>SUM(AM157:AM162)</f>
        <v>27.10355345</v>
      </c>
      <c r="AN163" s="327">
        <f>SUM(AN157:AN162)</f>
        <v>26.442777299999999</v>
      </c>
      <c r="AO163" s="327">
        <f>SUM(AO157:AO162)</f>
        <v>24.457590249999999</v>
      </c>
      <c r="AP163" s="178">
        <f>AO163/AN163</f>
        <v>0.92492516850716733</v>
      </c>
      <c r="AQ163" s="328">
        <f>SUM(AQ157:AQ162)</f>
        <v>132.192611</v>
      </c>
      <c r="AR163" s="327">
        <f>SUM(AR157:AR162)</f>
        <v>138.21944963000001</v>
      </c>
      <c r="AS163" s="327">
        <f>SUM(AS157:AS162)</f>
        <v>137.89771023000003</v>
      </c>
      <c r="AT163" s="178">
        <f>AS163/AR163</f>
        <v>0.99767225668412618</v>
      </c>
      <c r="AU163" s="328">
        <f>SUM(AU157:AU162)</f>
        <v>1.9680199999999999</v>
      </c>
      <c r="AV163" s="327">
        <f>SUM(AV157:AV162)</f>
        <v>1.9680199999999999</v>
      </c>
      <c r="AW163" s="327">
        <f>SUM(AW157:AW162)</f>
        <v>1.3785253799999999</v>
      </c>
      <c r="AX163" s="178">
        <f>AW163/AV163</f>
        <v>0.70046309488724712</v>
      </c>
      <c r="AY163" s="328">
        <f>SUM(AY157:AY162)</f>
        <v>0</v>
      </c>
      <c r="AZ163" s="327">
        <f>SUM(AZ157:AZ162)</f>
        <v>0</v>
      </c>
      <c r="BA163" s="327">
        <f>SUM(BA157:BA162)</f>
        <v>0</v>
      </c>
      <c r="BB163" s="332">
        <v>0</v>
      </c>
      <c r="BC163" s="328">
        <f>SUM(BC157:BC162)</f>
        <v>1.9597900000000001</v>
      </c>
      <c r="BD163" s="327">
        <f>SUM(BD157:BD162)</f>
        <v>2.5597899999999996</v>
      </c>
      <c r="BE163" s="327">
        <f>SUM(BE157:BE162)</f>
        <v>1.50979</v>
      </c>
      <c r="BF163" s="180">
        <f>BE163/BD163</f>
        <v>0.58981010160989777</v>
      </c>
      <c r="BG163" s="328">
        <f>SUM(BG157:BG162)</f>
        <v>0.73739999999999994</v>
      </c>
      <c r="BH163" s="327">
        <f>SUM(BH157:BH162)</f>
        <v>30.737400000000001</v>
      </c>
      <c r="BI163" s="327">
        <f>SUM(BI157:BI162)</f>
        <v>30.037400000000002</v>
      </c>
      <c r="BJ163" s="178">
        <f>BI163/BH163</f>
        <v>0.97722644075295895</v>
      </c>
      <c r="BK163" s="177">
        <f t="shared" ref="BK163:BQ163" si="121">SUM(BK157:BK162)</f>
        <v>0</v>
      </c>
      <c r="BL163" s="331">
        <f t="shared" si="121"/>
        <v>0</v>
      </c>
      <c r="BM163" s="331">
        <f t="shared" si="121"/>
        <v>0</v>
      </c>
      <c r="BN163" s="331">
        <f t="shared" si="121"/>
        <v>0</v>
      </c>
      <c r="BO163" s="328">
        <f t="shared" si="121"/>
        <v>91</v>
      </c>
      <c r="BP163" s="327">
        <f t="shared" si="121"/>
        <v>91</v>
      </c>
      <c r="BQ163" s="327">
        <f t="shared" si="121"/>
        <v>120.12998755</v>
      </c>
      <c r="BR163" s="178">
        <f>BQ163/BP163</f>
        <v>1.3201097532967032</v>
      </c>
      <c r="BS163" s="328">
        <f>SUM(BS157:BS162)</f>
        <v>0.20500000000000002</v>
      </c>
      <c r="BT163" s="327">
        <f>SUM(BT157:BT162)</f>
        <v>0.20500000000000002</v>
      </c>
      <c r="BU163" s="327">
        <f>SUM(BU157:BU162)</f>
        <v>5.0000000000000001E-3</v>
      </c>
      <c r="BV163" s="178">
        <f>BU163/BT163</f>
        <v>2.4390243902439022E-2</v>
      </c>
      <c r="BW163" s="328">
        <f>SUM(BW157:BW162)</f>
        <v>3.0000000000000001E-3</v>
      </c>
      <c r="BX163" s="327">
        <f>SUM(BX157:BX162)</f>
        <v>3.0000000000000001E-3</v>
      </c>
      <c r="BY163" s="327">
        <f>SUM(BY157:BY162)</f>
        <v>0</v>
      </c>
      <c r="BZ163" s="178">
        <f>BY163/BX163</f>
        <v>0</v>
      </c>
      <c r="CA163" s="328">
        <f>SUM(CA157:CA162)</f>
        <v>1.95E-2</v>
      </c>
      <c r="CB163" s="327">
        <f>SUM(CB157:CB162)</f>
        <v>1.95E-2</v>
      </c>
      <c r="CC163" s="327">
        <f>SUM(CC157:CC162)</f>
        <v>0</v>
      </c>
      <c r="CD163" s="178">
        <f>CC163/CB163</f>
        <v>0</v>
      </c>
    </row>
    <row r="164" spans="2:82" x14ac:dyDescent="0.35">
      <c r="B164" s="8" t="s">
        <v>64</v>
      </c>
      <c r="C164" s="323">
        <v>20.5</v>
      </c>
      <c r="D164" s="322">
        <v>20.5</v>
      </c>
      <c r="E164" s="322">
        <v>15.2905</v>
      </c>
      <c r="F164" s="85">
        <v>0.7458780487804878</v>
      </c>
      <c r="G164" s="323">
        <v>0</v>
      </c>
      <c r="H164" s="322">
        <v>0</v>
      </c>
      <c r="I164" s="322">
        <v>0</v>
      </c>
      <c r="J164" s="12">
        <v>0</v>
      </c>
      <c r="K164" s="323">
        <v>0</v>
      </c>
      <c r="L164" s="322">
        <v>0</v>
      </c>
      <c r="M164" s="322">
        <v>0</v>
      </c>
      <c r="N164" s="12">
        <v>0</v>
      </c>
      <c r="O164" s="323">
        <v>0</v>
      </c>
      <c r="P164" s="322">
        <v>0</v>
      </c>
      <c r="Q164" s="322">
        <v>0</v>
      </c>
      <c r="R164" s="12">
        <v>0</v>
      </c>
      <c r="S164" s="323">
        <v>0</v>
      </c>
      <c r="T164" s="322">
        <v>0</v>
      </c>
      <c r="U164" s="322">
        <v>0</v>
      </c>
      <c r="V164" s="12">
        <v>0</v>
      </c>
      <c r="W164" s="258">
        <v>0</v>
      </c>
      <c r="X164" s="322">
        <v>0</v>
      </c>
      <c r="Y164" s="322">
        <v>0</v>
      </c>
      <c r="Z164" s="12">
        <v>0</v>
      </c>
      <c r="AA164" s="323">
        <v>0</v>
      </c>
      <c r="AB164" s="322">
        <v>0</v>
      </c>
      <c r="AC164" s="322">
        <v>0</v>
      </c>
      <c r="AD164" s="12">
        <v>0</v>
      </c>
      <c r="AE164" s="323">
        <v>0</v>
      </c>
      <c r="AF164" s="322">
        <v>0</v>
      </c>
      <c r="AG164" s="322">
        <v>0</v>
      </c>
      <c r="AH164" s="12">
        <v>0</v>
      </c>
      <c r="AI164" s="258">
        <v>20.5</v>
      </c>
      <c r="AJ164" s="322">
        <v>20.5</v>
      </c>
      <c r="AK164" s="322">
        <v>15.2905</v>
      </c>
      <c r="AL164" s="85">
        <f>AK164/AJ164</f>
        <v>0.7458780487804878</v>
      </c>
      <c r="AM164" s="323">
        <v>0</v>
      </c>
      <c r="AN164" s="322">
        <v>0</v>
      </c>
      <c r="AO164" s="322">
        <v>0</v>
      </c>
      <c r="AP164" s="12">
        <v>0</v>
      </c>
      <c r="AQ164" s="323">
        <v>0</v>
      </c>
      <c r="AR164" s="322">
        <v>0</v>
      </c>
      <c r="AS164" s="322">
        <v>0</v>
      </c>
      <c r="AT164" s="12">
        <v>0</v>
      </c>
      <c r="AU164" s="323">
        <v>0</v>
      </c>
      <c r="AV164" s="322">
        <v>0</v>
      </c>
      <c r="AW164" s="322">
        <v>0</v>
      </c>
      <c r="AX164" s="12">
        <v>0</v>
      </c>
      <c r="AY164" s="323">
        <v>0</v>
      </c>
      <c r="AZ164" s="322">
        <v>0</v>
      </c>
      <c r="BA164" s="322">
        <v>0</v>
      </c>
      <c r="BB164" s="12">
        <v>0</v>
      </c>
      <c r="BC164" s="323">
        <v>0</v>
      </c>
      <c r="BD164" s="322">
        <v>0</v>
      </c>
      <c r="BE164" s="322">
        <v>0</v>
      </c>
      <c r="BF164" s="6">
        <v>0</v>
      </c>
      <c r="BG164" s="323">
        <v>0</v>
      </c>
      <c r="BH164" s="322">
        <v>0</v>
      </c>
      <c r="BI164" s="322">
        <v>0</v>
      </c>
      <c r="BJ164" s="12">
        <v>0</v>
      </c>
      <c r="BK164" s="258">
        <v>0</v>
      </c>
      <c r="BL164" s="322">
        <v>0</v>
      </c>
      <c r="BM164" s="322">
        <v>0</v>
      </c>
      <c r="BN164" s="12">
        <v>0</v>
      </c>
      <c r="BO164" s="323">
        <v>0</v>
      </c>
      <c r="BP164" s="322">
        <v>0</v>
      </c>
      <c r="BQ164" s="322">
        <v>0</v>
      </c>
      <c r="BR164" s="12">
        <v>0</v>
      </c>
      <c r="BS164" s="323">
        <v>0</v>
      </c>
      <c r="BT164" s="322">
        <v>0</v>
      </c>
      <c r="BU164" s="322">
        <v>0</v>
      </c>
      <c r="BV164" s="12">
        <v>0</v>
      </c>
      <c r="BW164" s="323">
        <v>0</v>
      </c>
      <c r="BX164" s="322">
        <v>0</v>
      </c>
      <c r="BY164" s="322">
        <v>0</v>
      </c>
      <c r="BZ164" s="12">
        <v>0</v>
      </c>
      <c r="CA164" s="323">
        <v>0</v>
      </c>
      <c r="CB164" s="322">
        <v>0</v>
      </c>
      <c r="CC164" s="322">
        <v>0</v>
      </c>
      <c r="CD164" s="12">
        <v>0</v>
      </c>
    </row>
    <row r="165" spans="2:82" x14ac:dyDescent="0.35">
      <c r="B165" s="8" t="s">
        <v>65</v>
      </c>
      <c r="C165" s="323">
        <v>0</v>
      </c>
      <c r="D165" s="322">
        <v>0</v>
      </c>
      <c r="E165" s="322">
        <v>0</v>
      </c>
      <c r="F165" s="12">
        <v>0</v>
      </c>
      <c r="G165" s="323">
        <v>0</v>
      </c>
      <c r="H165" s="322">
        <v>0</v>
      </c>
      <c r="I165" s="322">
        <v>0</v>
      </c>
      <c r="J165" s="12">
        <v>0</v>
      </c>
      <c r="K165" s="323">
        <v>0</v>
      </c>
      <c r="L165" s="322">
        <v>0</v>
      </c>
      <c r="M165" s="322">
        <v>0</v>
      </c>
      <c r="N165" s="12">
        <v>0</v>
      </c>
      <c r="O165" s="323">
        <v>0</v>
      </c>
      <c r="P165" s="322">
        <v>0</v>
      </c>
      <c r="Q165" s="322">
        <v>0</v>
      </c>
      <c r="R165" s="12">
        <v>0</v>
      </c>
      <c r="S165" s="323">
        <v>0</v>
      </c>
      <c r="T165" s="322">
        <v>0</v>
      </c>
      <c r="U165" s="322">
        <v>0</v>
      </c>
      <c r="V165" s="12">
        <v>0</v>
      </c>
      <c r="W165" s="258">
        <v>0</v>
      </c>
      <c r="X165" s="322">
        <v>0</v>
      </c>
      <c r="Y165" s="322">
        <v>0</v>
      </c>
      <c r="Z165" s="12">
        <v>0</v>
      </c>
      <c r="AA165" s="323">
        <v>0</v>
      </c>
      <c r="AB165" s="322">
        <v>0</v>
      </c>
      <c r="AC165" s="322">
        <v>0</v>
      </c>
      <c r="AD165" s="12">
        <v>0</v>
      </c>
      <c r="AE165" s="323">
        <v>0</v>
      </c>
      <c r="AF165" s="322">
        <v>0</v>
      </c>
      <c r="AG165" s="322">
        <v>0</v>
      </c>
      <c r="AH165" s="12">
        <v>0</v>
      </c>
      <c r="AI165" s="258">
        <v>0</v>
      </c>
      <c r="AJ165" s="322">
        <v>0</v>
      </c>
      <c r="AK165" s="322">
        <v>0</v>
      </c>
      <c r="AL165" s="12">
        <v>0</v>
      </c>
      <c r="AM165" s="323">
        <v>0</v>
      </c>
      <c r="AN165" s="322">
        <v>0</v>
      </c>
      <c r="AO165" s="322">
        <v>0</v>
      </c>
      <c r="AP165" s="12">
        <v>0</v>
      </c>
      <c r="AQ165" s="323">
        <v>0</v>
      </c>
      <c r="AR165" s="322">
        <v>0</v>
      </c>
      <c r="AS165" s="322">
        <v>0</v>
      </c>
      <c r="AT165" s="12">
        <v>0</v>
      </c>
      <c r="AU165" s="323">
        <v>0</v>
      </c>
      <c r="AV165" s="322">
        <v>0</v>
      </c>
      <c r="AW165" s="322">
        <v>0</v>
      </c>
      <c r="AX165" s="12">
        <v>0</v>
      </c>
      <c r="AY165" s="323">
        <v>0</v>
      </c>
      <c r="AZ165" s="322">
        <v>0</v>
      </c>
      <c r="BA165" s="322">
        <v>0</v>
      </c>
      <c r="BB165" s="12">
        <v>0</v>
      </c>
      <c r="BC165" s="323">
        <v>0</v>
      </c>
      <c r="BD165" s="322">
        <v>0</v>
      </c>
      <c r="BE165" s="322">
        <v>0</v>
      </c>
      <c r="BF165" s="6">
        <v>0</v>
      </c>
      <c r="BG165" s="323">
        <v>0</v>
      </c>
      <c r="BH165" s="322">
        <v>0</v>
      </c>
      <c r="BI165" s="322">
        <v>0</v>
      </c>
      <c r="BJ165" s="12">
        <v>0</v>
      </c>
      <c r="BK165" s="258">
        <v>0</v>
      </c>
      <c r="BL165" s="322">
        <v>0</v>
      </c>
      <c r="BM165" s="322">
        <v>0</v>
      </c>
      <c r="BN165" s="12">
        <v>0</v>
      </c>
      <c r="BO165" s="323">
        <v>0</v>
      </c>
      <c r="BP165" s="322">
        <v>0</v>
      </c>
      <c r="BQ165" s="322">
        <v>0</v>
      </c>
      <c r="BR165" s="12">
        <v>0</v>
      </c>
      <c r="BS165" s="323">
        <v>0</v>
      </c>
      <c r="BT165" s="322">
        <v>0</v>
      </c>
      <c r="BU165" s="322">
        <v>0</v>
      </c>
      <c r="BV165" s="12">
        <v>0</v>
      </c>
      <c r="BW165" s="323">
        <v>0</v>
      </c>
      <c r="BX165" s="322">
        <v>0</v>
      </c>
      <c r="BY165" s="322">
        <v>0</v>
      </c>
      <c r="BZ165" s="12">
        <v>0</v>
      </c>
      <c r="CA165" s="323">
        <v>0</v>
      </c>
      <c r="CB165" s="322">
        <v>0</v>
      </c>
      <c r="CC165" s="322">
        <v>0</v>
      </c>
      <c r="CD165" s="12">
        <v>0</v>
      </c>
    </row>
    <row r="166" spans="2:82" ht="15" thickBot="1" x14ac:dyDescent="0.4">
      <c r="B166" s="188" t="s">
        <v>66</v>
      </c>
      <c r="C166" s="353">
        <v>20.5</v>
      </c>
      <c r="D166" s="354">
        <v>20.5</v>
      </c>
      <c r="E166" s="354">
        <v>15.2905</v>
      </c>
      <c r="F166" s="355">
        <v>0.7458780487804878</v>
      </c>
      <c r="G166" s="353">
        <v>0</v>
      </c>
      <c r="H166" s="354">
        <v>0</v>
      </c>
      <c r="I166" s="354">
        <v>0</v>
      </c>
      <c r="J166" s="355">
        <v>0</v>
      </c>
      <c r="K166" s="354">
        <v>0</v>
      </c>
      <c r="L166" s="354">
        <v>0</v>
      </c>
      <c r="M166" s="354">
        <v>0</v>
      </c>
      <c r="N166" s="355">
        <v>0</v>
      </c>
      <c r="O166" s="356">
        <v>0</v>
      </c>
      <c r="P166" s="354">
        <v>0</v>
      </c>
      <c r="Q166" s="354">
        <v>0</v>
      </c>
      <c r="R166" s="355">
        <v>0</v>
      </c>
      <c r="S166" s="334">
        <v>0</v>
      </c>
      <c r="T166" s="335">
        <v>0</v>
      </c>
      <c r="U166" s="335">
        <v>0</v>
      </c>
      <c r="V166" s="336">
        <v>0</v>
      </c>
      <c r="W166" s="353">
        <v>0</v>
      </c>
      <c r="X166" s="354">
        <v>0</v>
      </c>
      <c r="Y166" s="354">
        <v>0</v>
      </c>
      <c r="Z166" s="355">
        <v>0</v>
      </c>
      <c r="AA166" s="356">
        <v>0</v>
      </c>
      <c r="AB166" s="354">
        <v>0</v>
      </c>
      <c r="AC166" s="354">
        <v>0</v>
      </c>
      <c r="AD166" s="355">
        <v>0</v>
      </c>
      <c r="AE166" s="356">
        <v>0</v>
      </c>
      <c r="AF166" s="354">
        <v>0</v>
      </c>
      <c r="AG166" s="354">
        <v>0</v>
      </c>
      <c r="AH166" s="355">
        <v>0</v>
      </c>
      <c r="AI166" s="182">
        <f>SUM(AI164:AI165)</f>
        <v>20.5</v>
      </c>
      <c r="AJ166" s="354">
        <f>SUM(AJ164:AJ165)</f>
        <v>20.5</v>
      </c>
      <c r="AK166" s="354">
        <f>SUM(AK164:AK165)</f>
        <v>15.2905</v>
      </c>
      <c r="AL166" s="183">
        <f>AK166/AJ166</f>
        <v>0.7458780487804878</v>
      </c>
      <c r="AM166" s="181">
        <f>SUM(AM164:AM165)</f>
        <v>0</v>
      </c>
      <c r="AN166" s="354">
        <f>SUM(AN164:AN165)</f>
        <v>0</v>
      </c>
      <c r="AO166" s="354">
        <f>SUM(AO164:AO165)</f>
        <v>0</v>
      </c>
      <c r="AP166" s="355">
        <v>0</v>
      </c>
      <c r="AQ166" s="181">
        <f>SUM(AQ164:AQ165)</f>
        <v>0</v>
      </c>
      <c r="AR166" s="354">
        <f>SUM(AR164:AR165)</f>
        <v>0</v>
      </c>
      <c r="AS166" s="354">
        <f>SUM(AS164:AS165)</f>
        <v>0</v>
      </c>
      <c r="AT166" s="355">
        <v>0</v>
      </c>
      <c r="AU166" s="181">
        <f>SUM(AU164:AU165)</f>
        <v>0</v>
      </c>
      <c r="AV166" s="354">
        <f>SUM(AV164:AV165)</f>
        <v>0</v>
      </c>
      <c r="AW166" s="354">
        <f>SUM(AW164:AW165)</f>
        <v>0</v>
      </c>
      <c r="AX166" s="355">
        <v>0</v>
      </c>
      <c r="AY166" s="181">
        <f>SUM(AY164:AY165)</f>
        <v>0</v>
      </c>
      <c r="AZ166" s="354">
        <f>SUM(AZ164:AZ165)</f>
        <v>0</v>
      </c>
      <c r="BA166" s="354">
        <f>SUM(BA164:BA165)</f>
        <v>0</v>
      </c>
      <c r="BB166" s="355">
        <v>0</v>
      </c>
      <c r="BC166" s="181">
        <f>SUM(BC164:BC165)</f>
        <v>0</v>
      </c>
      <c r="BD166" s="354">
        <f>SUM(BD164:BD165)</f>
        <v>0</v>
      </c>
      <c r="BE166" s="354">
        <f>SUM(BE164:BE165)</f>
        <v>0</v>
      </c>
      <c r="BF166" s="182">
        <v>0</v>
      </c>
      <c r="BG166" s="181">
        <f>SUM(BG164:BG165)</f>
        <v>0</v>
      </c>
      <c r="BH166" s="357">
        <f>SUM(BH164:BH165)</f>
        <v>0</v>
      </c>
      <c r="BI166" s="354">
        <f>SUM(BI164:BI165)</f>
        <v>0</v>
      </c>
      <c r="BJ166" s="358">
        <v>0</v>
      </c>
      <c r="BK166" s="182">
        <f>SUM(BK164:BK165)</f>
        <v>0</v>
      </c>
      <c r="BL166" s="357">
        <f>SUM(BL164:BL165)</f>
        <v>0</v>
      </c>
      <c r="BM166" s="354">
        <f>SUM(BM164:BM165)</f>
        <v>0</v>
      </c>
      <c r="BN166" s="358">
        <v>0</v>
      </c>
      <c r="BO166" s="181">
        <f>SUM(BO164:BO165)</f>
        <v>0</v>
      </c>
      <c r="BP166" s="354">
        <f>SUM(BP164:BP165)</f>
        <v>0</v>
      </c>
      <c r="BQ166" s="354">
        <f>SUM(BQ164:BQ165)</f>
        <v>0</v>
      </c>
      <c r="BR166" s="355">
        <v>0</v>
      </c>
      <c r="BS166" s="181">
        <f>SUM(BS164:BS165)</f>
        <v>0</v>
      </c>
      <c r="BT166" s="354">
        <f>SUM(BT164:BT165)</f>
        <v>0</v>
      </c>
      <c r="BU166" s="354">
        <f>SUM(BU164:BU165)</f>
        <v>0</v>
      </c>
      <c r="BV166" s="355">
        <v>0</v>
      </c>
      <c r="BW166" s="181">
        <f>SUM(BW164:BW165)</f>
        <v>0</v>
      </c>
      <c r="BX166" s="354">
        <f>SUM(BX164:BX165)</f>
        <v>0</v>
      </c>
      <c r="BY166" s="354">
        <f>SUM(BY164:BY165)</f>
        <v>0</v>
      </c>
      <c r="BZ166" s="355">
        <v>0</v>
      </c>
      <c r="CA166" s="181">
        <f>SUM(CA164:CA165)</f>
        <v>0</v>
      </c>
      <c r="CB166" s="354">
        <f>SUM(CB164:CB165)</f>
        <v>0</v>
      </c>
      <c r="CC166" s="354">
        <f>SUM(CC164:CC165)</f>
        <v>0</v>
      </c>
      <c r="CD166" s="355">
        <v>0</v>
      </c>
    </row>
    <row r="167" spans="2:82" x14ac:dyDescent="0.35">
      <c r="B167" s="185" t="s">
        <v>229</v>
      </c>
      <c r="C167" s="160">
        <f>C170</f>
        <v>11.49209351774698</v>
      </c>
      <c r="D167" s="162">
        <f>D170</f>
        <v>11.49209351774698</v>
      </c>
      <c r="E167" s="162">
        <f>E170</f>
        <v>11.49209351774698</v>
      </c>
      <c r="F167" s="489">
        <f>E167/D167</f>
        <v>1</v>
      </c>
      <c r="G167" s="160">
        <f>G170</f>
        <v>0</v>
      </c>
      <c r="H167" s="162">
        <f>H170</f>
        <v>0</v>
      </c>
      <c r="I167" s="162">
        <f>I170</f>
        <v>0</v>
      </c>
      <c r="J167" s="507">
        <v>0</v>
      </c>
      <c r="K167" s="160">
        <f>K170</f>
        <v>0</v>
      </c>
      <c r="L167" s="162">
        <f>L170</f>
        <v>0</v>
      </c>
      <c r="M167" s="162">
        <f>M170</f>
        <v>0</v>
      </c>
      <c r="N167" s="507">
        <v>0</v>
      </c>
      <c r="O167" s="160">
        <f>O170</f>
        <v>0</v>
      </c>
      <c r="P167" s="162">
        <f>P170</f>
        <v>0</v>
      </c>
      <c r="Q167" s="162">
        <f>Q170</f>
        <v>0</v>
      </c>
      <c r="R167" s="507">
        <v>0</v>
      </c>
      <c r="S167" s="160">
        <f>S170</f>
        <v>0</v>
      </c>
      <c r="T167" s="162">
        <f>T170</f>
        <v>0</v>
      </c>
      <c r="U167" s="162">
        <f>U170</f>
        <v>0</v>
      </c>
      <c r="V167" s="507">
        <v>0</v>
      </c>
      <c r="W167" s="161">
        <f>W170</f>
        <v>0</v>
      </c>
      <c r="X167" s="162">
        <f>X170</f>
        <v>0</v>
      </c>
      <c r="Y167" s="162">
        <f>Y170</f>
        <v>0</v>
      </c>
      <c r="Z167" s="507">
        <v>0</v>
      </c>
      <c r="AA167" s="160">
        <f>AA170</f>
        <v>0</v>
      </c>
      <c r="AB167" s="162">
        <f>AB170</f>
        <v>0</v>
      </c>
      <c r="AC167" s="162">
        <f>AC170</f>
        <v>0</v>
      </c>
      <c r="AD167" s="507">
        <v>0</v>
      </c>
      <c r="AE167" s="160">
        <f>AE170</f>
        <v>0</v>
      </c>
      <c r="AF167" s="162">
        <f>AF170</f>
        <v>0</v>
      </c>
      <c r="AG167" s="162">
        <f>AG170</f>
        <v>0</v>
      </c>
      <c r="AH167" s="507">
        <v>0</v>
      </c>
      <c r="AI167" s="160">
        <f>AI170</f>
        <v>0</v>
      </c>
      <c r="AJ167" s="162">
        <f>AJ170</f>
        <v>0</v>
      </c>
      <c r="AK167" s="162">
        <f>AK170</f>
        <v>0</v>
      </c>
      <c r="AL167" s="507">
        <v>0</v>
      </c>
      <c r="AM167" s="160">
        <f>AM170</f>
        <v>0</v>
      </c>
      <c r="AN167" s="162">
        <f>AN170</f>
        <v>0</v>
      </c>
      <c r="AO167" s="162">
        <f>AO170</f>
        <v>0</v>
      </c>
      <c r="AP167" s="507">
        <v>0</v>
      </c>
      <c r="AQ167" s="160">
        <f>AQ170</f>
        <v>0</v>
      </c>
      <c r="AR167" s="162">
        <f>AR170</f>
        <v>0</v>
      </c>
      <c r="AS167" s="162">
        <f>AS170</f>
        <v>0</v>
      </c>
      <c r="AT167" s="507">
        <v>0</v>
      </c>
      <c r="AU167" s="160">
        <f>AU170</f>
        <v>0</v>
      </c>
      <c r="AV167" s="162">
        <f>AV170</f>
        <v>0</v>
      </c>
      <c r="AW167" s="162">
        <f>AW170</f>
        <v>0</v>
      </c>
      <c r="AX167" s="507">
        <v>0</v>
      </c>
      <c r="AY167" s="160">
        <f>AY170</f>
        <v>0</v>
      </c>
      <c r="AZ167" s="162">
        <f>AZ170</f>
        <v>0</v>
      </c>
      <c r="BA167" s="162">
        <f>BA170</f>
        <v>0</v>
      </c>
      <c r="BB167" s="507">
        <v>0</v>
      </c>
      <c r="BC167" s="160">
        <f>BC170</f>
        <v>0</v>
      </c>
      <c r="BD167" s="162">
        <f>BD170</f>
        <v>0</v>
      </c>
      <c r="BE167" s="162">
        <f>BE170</f>
        <v>0</v>
      </c>
      <c r="BF167" s="507">
        <v>0</v>
      </c>
      <c r="BG167" s="160">
        <f>BG170</f>
        <v>0</v>
      </c>
      <c r="BH167" s="162">
        <f>BH170</f>
        <v>0</v>
      </c>
      <c r="BI167" s="162">
        <f>BI170</f>
        <v>0</v>
      </c>
      <c r="BJ167" s="507">
        <v>0</v>
      </c>
      <c r="BK167" s="161">
        <f>BK170</f>
        <v>0</v>
      </c>
      <c r="BL167" s="162">
        <f>BL170</f>
        <v>0</v>
      </c>
      <c r="BM167" s="162">
        <f>BM170</f>
        <v>0</v>
      </c>
      <c r="BN167" s="507">
        <v>0</v>
      </c>
      <c r="BO167" s="160">
        <f>BO170</f>
        <v>0</v>
      </c>
      <c r="BP167" s="162">
        <f>BP170</f>
        <v>0</v>
      </c>
      <c r="BQ167" s="162">
        <f>BQ170</f>
        <v>0</v>
      </c>
      <c r="BR167" s="507">
        <v>0</v>
      </c>
      <c r="BS167" s="160">
        <f>BS170</f>
        <v>0</v>
      </c>
      <c r="BT167" s="162">
        <f>BT170</f>
        <v>0</v>
      </c>
      <c r="BU167" s="162">
        <f>BU170</f>
        <v>0</v>
      </c>
      <c r="BV167" s="507">
        <v>0</v>
      </c>
      <c r="BW167" s="160">
        <f>BW170</f>
        <v>0</v>
      </c>
      <c r="BX167" s="162">
        <f>BX170</f>
        <v>0</v>
      </c>
      <c r="BY167" s="162">
        <f>BY170</f>
        <v>0</v>
      </c>
      <c r="BZ167" s="507">
        <v>0</v>
      </c>
      <c r="CA167" s="160">
        <f>CA170</f>
        <v>11.49209351774698</v>
      </c>
      <c r="CB167" s="162">
        <f>CB170</f>
        <v>11.49209351774698</v>
      </c>
      <c r="CC167" s="162">
        <f>CC170</f>
        <v>11.49209351774698</v>
      </c>
      <c r="CD167" s="489">
        <f>CC167/CB167</f>
        <v>1</v>
      </c>
    </row>
    <row r="168" spans="2:82" x14ac:dyDescent="0.35">
      <c r="B168" s="8" t="s">
        <v>60</v>
      </c>
      <c r="C168" s="9">
        <v>11.49209351774698</v>
      </c>
      <c r="D168" s="7">
        <v>11.49209351774698</v>
      </c>
      <c r="E168" s="7">
        <v>11.49209351774698</v>
      </c>
      <c r="F168" s="504">
        <f>E168/D168</f>
        <v>1</v>
      </c>
      <c r="G168" s="9">
        <v>0</v>
      </c>
      <c r="H168" s="7">
        <v>0</v>
      </c>
      <c r="I168" s="7">
        <v>0</v>
      </c>
      <c r="J168" s="505">
        <v>0</v>
      </c>
      <c r="K168" s="9">
        <v>0</v>
      </c>
      <c r="L168" s="7">
        <v>0</v>
      </c>
      <c r="M168" s="7">
        <v>0</v>
      </c>
      <c r="N168" s="505">
        <v>0</v>
      </c>
      <c r="O168" s="9">
        <v>0</v>
      </c>
      <c r="P168" s="7">
        <v>0</v>
      </c>
      <c r="Q168" s="7">
        <v>0</v>
      </c>
      <c r="R168" s="505">
        <v>0</v>
      </c>
      <c r="S168" s="9">
        <v>0</v>
      </c>
      <c r="T168" s="7">
        <v>0</v>
      </c>
      <c r="U168" s="7">
        <v>0</v>
      </c>
      <c r="V168" s="505">
        <v>0</v>
      </c>
      <c r="W168" s="6">
        <v>0</v>
      </c>
      <c r="X168" s="7">
        <v>0</v>
      </c>
      <c r="Y168" s="7">
        <v>0</v>
      </c>
      <c r="Z168" s="505">
        <v>0</v>
      </c>
      <c r="AA168" s="9">
        <v>0</v>
      </c>
      <c r="AB168" s="7">
        <v>0</v>
      </c>
      <c r="AC168" s="7">
        <v>0</v>
      </c>
      <c r="AD168" s="505">
        <v>0</v>
      </c>
      <c r="AE168" s="9">
        <v>0</v>
      </c>
      <c r="AF168" s="7">
        <v>0</v>
      </c>
      <c r="AG168" s="7">
        <v>0</v>
      </c>
      <c r="AH168" s="505">
        <v>0</v>
      </c>
      <c r="AI168" s="9">
        <v>0</v>
      </c>
      <c r="AJ168" s="7">
        <v>0</v>
      </c>
      <c r="AK168" s="7">
        <v>0</v>
      </c>
      <c r="AL168" s="505">
        <v>0</v>
      </c>
      <c r="AM168" s="9">
        <v>0</v>
      </c>
      <c r="AN168" s="7">
        <v>0</v>
      </c>
      <c r="AO168" s="7">
        <v>0</v>
      </c>
      <c r="AP168" s="505">
        <v>0</v>
      </c>
      <c r="AQ168" s="9">
        <v>0</v>
      </c>
      <c r="AR168" s="7">
        <v>0</v>
      </c>
      <c r="AS168" s="7">
        <v>0</v>
      </c>
      <c r="AT168" s="505">
        <v>0</v>
      </c>
      <c r="AU168" s="9">
        <v>0</v>
      </c>
      <c r="AV168" s="7">
        <v>0</v>
      </c>
      <c r="AW168" s="7">
        <v>0</v>
      </c>
      <c r="AX168" s="505">
        <v>0</v>
      </c>
      <c r="AY168" s="9">
        <v>0</v>
      </c>
      <c r="AZ168" s="7">
        <v>0</v>
      </c>
      <c r="BA168" s="7">
        <v>0</v>
      </c>
      <c r="BB168" s="505">
        <v>0</v>
      </c>
      <c r="BC168" s="9">
        <v>0</v>
      </c>
      <c r="BD168" s="7">
        <v>0</v>
      </c>
      <c r="BE168" s="7">
        <v>0</v>
      </c>
      <c r="BF168" s="505">
        <v>0</v>
      </c>
      <c r="BG168" s="9">
        <v>0</v>
      </c>
      <c r="BH168" s="7">
        <v>0</v>
      </c>
      <c r="BI168" s="7">
        <v>0</v>
      </c>
      <c r="BJ168" s="505">
        <v>0</v>
      </c>
      <c r="BK168" s="6">
        <v>0</v>
      </c>
      <c r="BL168" s="7">
        <v>0</v>
      </c>
      <c r="BM168" s="7">
        <v>0</v>
      </c>
      <c r="BN168" s="505">
        <v>0</v>
      </c>
      <c r="BO168" s="9">
        <v>0</v>
      </c>
      <c r="BP168" s="7">
        <v>0</v>
      </c>
      <c r="BQ168" s="7">
        <v>0</v>
      </c>
      <c r="BR168" s="505">
        <v>0</v>
      </c>
      <c r="BS168" s="9">
        <v>0</v>
      </c>
      <c r="BT168" s="7">
        <v>0</v>
      </c>
      <c r="BU168" s="7">
        <v>0</v>
      </c>
      <c r="BV168" s="505">
        <v>0</v>
      </c>
      <c r="BW168" s="9">
        <v>0</v>
      </c>
      <c r="BX168" s="7">
        <v>0</v>
      </c>
      <c r="BY168" s="7">
        <v>0</v>
      </c>
      <c r="BZ168" s="505">
        <v>0</v>
      </c>
      <c r="CA168" s="9">
        <v>11.49209351774698</v>
      </c>
      <c r="CB168" s="7">
        <v>11.49209351774698</v>
      </c>
      <c r="CC168" s="7">
        <v>11.49209351774698</v>
      </c>
      <c r="CD168" s="504">
        <f>CC168/CB168</f>
        <v>1</v>
      </c>
    </row>
    <row r="169" spans="2:82" x14ac:dyDescent="0.35">
      <c r="B169" s="8" t="s">
        <v>62</v>
      </c>
      <c r="C169" s="9">
        <v>0</v>
      </c>
      <c r="D169" s="7">
        <v>0</v>
      </c>
      <c r="E169" s="7">
        <v>0</v>
      </c>
      <c r="F169" s="505">
        <v>0</v>
      </c>
      <c r="G169" s="9">
        <v>0</v>
      </c>
      <c r="H169" s="7">
        <v>0</v>
      </c>
      <c r="I169" s="7">
        <v>0</v>
      </c>
      <c r="J169" s="505">
        <v>0</v>
      </c>
      <c r="K169" s="9">
        <v>0</v>
      </c>
      <c r="L169" s="7">
        <v>0</v>
      </c>
      <c r="M169" s="7">
        <v>0</v>
      </c>
      <c r="N169" s="505">
        <v>0</v>
      </c>
      <c r="O169" s="9">
        <v>0</v>
      </c>
      <c r="P169" s="7">
        <v>0</v>
      </c>
      <c r="Q169" s="7">
        <v>0</v>
      </c>
      <c r="R169" s="505">
        <v>0</v>
      </c>
      <c r="S169" s="9">
        <v>0</v>
      </c>
      <c r="T169" s="7">
        <v>0</v>
      </c>
      <c r="U169" s="7">
        <v>0</v>
      </c>
      <c r="V169" s="505">
        <v>0</v>
      </c>
      <c r="W169" s="6">
        <v>0</v>
      </c>
      <c r="X169" s="7">
        <v>0</v>
      </c>
      <c r="Y169" s="7">
        <v>0</v>
      </c>
      <c r="Z169" s="505">
        <v>0</v>
      </c>
      <c r="AA169" s="9">
        <v>0</v>
      </c>
      <c r="AB169" s="7">
        <v>0</v>
      </c>
      <c r="AC169" s="7">
        <v>0</v>
      </c>
      <c r="AD169" s="505">
        <v>0</v>
      </c>
      <c r="AE169" s="9">
        <v>0</v>
      </c>
      <c r="AF169" s="7">
        <v>0</v>
      </c>
      <c r="AG169" s="7">
        <v>0</v>
      </c>
      <c r="AH169" s="505">
        <v>0</v>
      </c>
      <c r="AI169" s="9">
        <v>0</v>
      </c>
      <c r="AJ169" s="7">
        <v>0</v>
      </c>
      <c r="AK169" s="7">
        <v>0</v>
      </c>
      <c r="AL169" s="505">
        <v>0</v>
      </c>
      <c r="AM169" s="9">
        <v>0</v>
      </c>
      <c r="AN169" s="7">
        <v>0</v>
      </c>
      <c r="AO169" s="7">
        <v>0</v>
      </c>
      <c r="AP169" s="505">
        <v>0</v>
      </c>
      <c r="AQ169" s="9">
        <v>0</v>
      </c>
      <c r="AR169" s="7">
        <v>0</v>
      </c>
      <c r="AS169" s="7">
        <v>0</v>
      </c>
      <c r="AT169" s="505">
        <v>0</v>
      </c>
      <c r="AU169" s="9">
        <v>0</v>
      </c>
      <c r="AV169" s="7">
        <v>0</v>
      </c>
      <c r="AW169" s="7">
        <v>0</v>
      </c>
      <c r="AX169" s="505">
        <v>0</v>
      </c>
      <c r="AY169" s="9">
        <v>0</v>
      </c>
      <c r="AZ169" s="7">
        <v>0</v>
      </c>
      <c r="BA169" s="7">
        <v>0</v>
      </c>
      <c r="BB169" s="505">
        <v>0</v>
      </c>
      <c r="BC169" s="9">
        <v>0</v>
      </c>
      <c r="BD169" s="7">
        <v>0</v>
      </c>
      <c r="BE169" s="7">
        <v>0</v>
      </c>
      <c r="BF169" s="505">
        <v>0</v>
      </c>
      <c r="BG169" s="9">
        <v>0</v>
      </c>
      <c r="BH169" s="7">
        <v>0</v>
      </c>
      <c r="BI169" s="7">
        <v>0</v>
      </c>
      <c r="BJ169" s="505">
        <v>0</v>
      </c>
      <c r="BK169" s="6">
        <v>0</v>
      </c>
      <c r="BL169" s="7">
        <v>0</v>
      </c>
      <c r="BM169" s="7">
        <v>0</v>
      </c>
      <c r="BN169" s="505">
        <v>0</v>
      </c>
      <c r="BO169" s="9">
        <v>0</v>
      </c>
      <c r="BP169" s="7">
        <v>0</v>
      </c>
      <c r="BQ169" s="7">
        <v>0</v>
      </c>
      <c r="BR169" s="505">
        <v>0</v>
      </c>
      <c r="BS169" s="9">
        <v>0</v>
      </c>
      <c r="BT169" s="7">
        <v>0</v>
      </c>
      <c r="BU169" s="7">
        <v>0</v>
      </c>
      <c r="BV169" s="505">
        <v>0</v>
      </c>
      <c r="BW169" s="9">
        <v>0</v>
      </c>
      <c r="BX169" s="7">
        <v>0</v>
      </c>
      <c r="BY169" s="7">
        <v>0</v>
      </c>
      <c r="BZ169" s="505">
        <v>0</v>
      </c>
      <c r="CA169" s="9">
        <v>0</v>
      </c>
      <c r="CB169" s="7">
        <v>0</v>
      </c>
      <c r="CC169" s="7">
        <v>0</v>
      </c>
      <c r="CD169" s="505">
        <v>0</v>
      </c>
    </row>
    <row r="170" spans="2:82" ht="15" thickBot="1" x14ac:dyDescent="0.4">
      <c r="B170" s="188" t="s">
        <v>63</v>
      </c>
      <c r="C170" s="181">
        <f>SUM(C168:C169)</f>
        <v>11.49209351774698</v>
      </c>
      <c r="D170" s="357">
        <f>SUM(D168:D169)</f>
        <v>11.49209351774698</v>
      </c>
      <c r="E170" s="357">
        <f>SUM(E168:E169)</f>
        <v>11.49209351774698</v>
      </c>
      <c r="F170" s="506">
        <f>E170/D170</f>
        <v>1</v>
      </c>
      <c r="G170" s="181">
        <f>SUM(G168:G169)</f>
        <v>0</v>
      </c>
      <c r="H170" s="357">
        <f>SUM(H168:H169)</f>
        <v>0</v>
      </c>
      <c r="I170" s="357">
        <f>SUM(I168:I169)</f>
        <v>0</v>
      </c>
      <c r="J170" s="358">
        <v>0</v>
      </c>
      <c r="K170" s="181">
        <f>SUM(K168:K169)</f>
        <v>0</v>
      </c>
      <c r="L170" s="357">
        <f>SUM(L168:L169)</f>
        <v>0</v>
      </c>
      <c r="M170" s="357">
        <f>SUM(M168:M169)</f>
        <v>0</v>
      </c>
      <c r="N170" s="358">
        <v>0</v>
      </c>
      <c r="O170" s="181">
        <f>SUM(O168:O169)</f>
        <v>0</v>
      </c>
      <c r="P170" s="357">
        <f>SUM(P168:P169)</f>
        <v>0</v>
      </c>
      <c r="Q170" s="357">
        <f>SUM(Q168:Q169)</f>
        <v>0</v>
      </c>
      <c r="R170" s="358">
        <v>0</v>
      </c>
      <c r="S170" s="181">
        <f>SUM(S168:S169)</f>
        <v>0</v>
      </c>
      <c r="T170" s="357">
        <f>SUM(T168:T169)</f>
        <v>0</v>
      </c>
      <c r="U170" s="357">
        <f>SUM(U168:U169)</f>
        <v>0</v>
      </c>
      <c r="V170" s="358">
        <v>0</v>
      </c>
      <c r="W170" s="182">
        <f>SUM(W168:W169)</f>
        <v>0</v>
      </c>
      <c r="X170" s="357">
        <f>SUM(X168:X169)</f>
        <v>0</v>
      </c>
      <c r="Y170" s="357">
        <f>SUM(Y168:Y169)</f>
        <v>0</v>
      </c>
      <c r="Z170" s="358">
        <v>0</v>
      </c>
      <c r="AA170" s="181">
        <f>SUM(AA168:AA169)</f>
        <v>0</v>
      </c>
      <c r="AB170" s="357">
        <f>SUM(AB168:AB169)</f>
        <v>0</v>
      </c>
      <c r="AC170" s="357">
        <f>SUM(AC168:AC169)</f>
        <v>0</v>
      </c>
      <c r="AD170" s="358">
        <v>0</v>
      </c>
      <c r="AE170" s="181">
        <f>SUM(AE168:AE169)</f>
        <v>0</v>
      </c>
      <c r="AF170" s="357">
        <f>SUM(AF168:AF169)</f>
        <v>0</v>
      </c>
      <c r="AG170" s="357">
        <f>SUM(AG168:AG169)</f>
        <v>0</v>
      </c>
      <c r="AH170" s="358">
        <v>0</v>
      </c>
      <c r="AI170" s="181">
        <f>SUM(AI168:AI169)</f>
        <v>0</v>
      </c>
      <c r="AJ170" s="357">
        <f>SUM(AJ168:AJ169)</f>
        <v>0</v>
      </c>
      <c r="AK170" s="357">
        <f>SUM(AK168:AK169)</f>
        <v>0</v>
      </c>
      <c r="AL170" s="358">
        <v>0</v>
      </c>
      <c r="AM170" s="181">
        <f>SUM(AM168:AM169)</f>
        <v>0</v>
      </c>
      <c r="AN170" s="357">
        <f>SUM(AN168:AN169)</f>
        <v>0</v>
      </c>
      <c r="AO170" s="357">
        <f>SUM(AO168:AO169)</f>
        <v>0</v>
      </c>
      <c r="AP170" s="358">
        <v>0</v>
      </c>
      <c r="AQ170" s="181">
        <f>SUM(AQ168:AQ169)</f>
        <v>0</v>
      </c>
      <c r="AR170" s="357">
        <f>SUM(AR168:AR169)</f>
        <v>0</v>
      </c>
      <c r="AS170" s="357">
        <f>SUM(AS168:AS169)</f>
        <v>0</v>
      </c>
      <c r="AT170" s="358">
        <v>0</v>
      </c>
      <c r="AU170" s="181">
        <f>SUM(AU168:AU169)</f>
        <v>0</v>
      </c>
      <c r="AV170" s="357">
        <f>SUM(AV168:AV169)</f>
        <v>0</v>
      </c>
      <c r="AW170" s="357">
        <f>SUM(AW168:AW169)</f>
        <v>0</v>
      </c>
      <c r="AX170" s="358">
        <v>0</v>
      </c>
      <c r="AY170" s="181">
        <f>SUM(AY168:AY169)</f>
        <v>0</v>
      </c>
      <c r="AZ170" s="357">
        <f>SUM(AZ168:AZ169)</f>
        <v>0</v>
      </c>
      <c r="BA170" s="357">
        <f>SUM(BA168:BA169)</f>
        <v>0</v>
      </c>
      <c r="BB170" s="358">
        <v>0</v>
      </c>
      <c r="BC170" s="181">
        <f>SUM(BC168:BC169)</f>
        <v>0</v>
      </c>
      <c r="BD170" s="357">
        <f>SUM(BD168:BD169)</f>
        <v>0</v>
      </c>
      <c r="BE170" s="357">
        <f>SUM(BE168:BE169)</f>
        <v>0</v>
      </c>
      <c r="BF170" s="358">
        <v>0</v>
      </c>
      <c r="BG170" s="181">
        <f>SUM(BG168:BG169)</f>
        <v>0</v>
      </c>
      <c r="BH170" s="357">
        <f>SUM(BH168:BH169)</f>
        <v>0</v>
      </c>
      <c r="BI170" s="357">
        <f>SUM(BI168:BI169)</f>
        <v>0</v>
      </c>
      <c r="BJ170" s="358">
        <v>0</v>
      </c>
      <c r="BK170" s="182">
        <f>SUM(BK168:BK169)</f>
        <v>0</v>
      </c>
      <c r="BL170" s="357">
        <f>SUM(BL168:BL169)</f>
        <v>0</v>
      </c>
      <c r="BM170" s="357">
        <f>SUM(BM168:BM169)</f>
        <v>0</v>
      </c>
      <c r="BN170" s="358">
        <v>0</v>
      </c>
      <c r="BO170" s="181">
        <f>SUM(BO168:BO169)</f>
        <v>0</v>
      </c>
      <c r="BP170" s="357">
        <f>SUM(BP168:BP169)</f>
        <v>0</v>
      </c>
      <c r="BQ170" s="357">
        <f>SUM(BQ168:BQ169)</f>
        <v>0</v>
      </c>
      <c r="BR170" s="358">
        <v>0</v>
      </c>
      <c r="BS170" s="181">
        <f>SUM(BS168:BS169)</f>
        <v>0</v>
      </c>
      <c r="BT170" s="357">
        <f>SUM(BT168:BT169)</f>
        <v>0</v>
      </c>
      <c r="BU170" s="357">
        <f>SUM(BU168:BU169)</f>
        <v>0</v>
      </c>
      <c r="BV170" s="358">
        <v>0</v>
      </c>
      <c r="BW170" s="181">
        <f>SUM(BW168:BW169)</f>
        <v>0</v>
      </c>
      <c r="BX170" s="357">
        <f>SUM(BX168:BX169)</f>
        <v>0</v>
      </c>
      <c r="BY170" s="357">
        <f>SUM(BY168:BY169)</f>
        <v>0</v>
      </c>
      <c r="BZ170" s="358">
        <v>0</v>
      </c>
      <c r="CA170" s="181">
        <f>SUM(CA168:CA169)</f>
        <v>11.49209351774698</v>
      </c>
      <c r="CB170" s="357">
        <f>SUM(CB168:CB169)</f>
        <v>11.49209351774698</v>
      </c>
      <c r="CC170" s="357">
        <f>SUM(CC168:CC169)</f>
        <v>11.49209351774698</v>
      </c>
      <c r="CD170" s="506">
        <f>CC170/CB170</f>
        <v>1</v>
      </c>
    </row>
    <row r="171" spans="2:82" x14ac:dyDescent="0.35">
      <c r="B171" s="5"/>
      <c r="C171" s="3"/>
      <c r="D171" s="3"/>
      <c r="E171" s="3"/>
      <c r="G171" s="3"/>
      <c r="H171" s="3"/>
      <c r="I171" s="3"/>
      <c r="T171" s="3"/>
      <c r="U171" s="3"/>
      <c r="X171" s="3"/>
      <c r="Y171" s="3"/>
    </row>
    <row r="172" spans="2:82" ht="15" thickBot="1" x14ac:dyDescent="0.4">
      <c r="B172" s="5" t="s">
        <v>138</v>
      </c>
      <c r="C172" s="3"/>
      <c r="D172" s="3"/>
      <c r="E172" s="3"/>
      <c r="G172" s="3"/>
      <c r="H172" s="3"/>
      <c r="I172" s="3"/>
      <c r="T172" s="3"/>
      <c r="U172" s="3"/>
      <c r="X172" s="3"/>
      <c r="Y172" s="3"/>
    </row>
    <row r="173" spans="2:82" ht="27" customHeight="1" thickBot="1" x14ac:dyDescent="0.4">
      <c r="B173" s="920" t="s">
        <v>211</v>
      </c>
      <c r="C173" s="918" t="s">
        <v>228</v>
      </c>
      <c r="D173" s="916"/>
      <c r="E173" s="916"/>
      <c r="F173" s="917"/>
      <c r="G173" s="923" t="s">
        <v>36</v>
      </c>
      <c r="H173" s="924"/>
      <c r="I173" s="924"/>
      <c r="J173" s="925"/>
      <c r="K173" s="915" t="s">
        <v>14</v>
      </c>
      <c r="L173" s="916"/>
      <c r="M173" s="916"/>
      <c r="N173" s="917"/>
      <c r="O173" s="915" t="s">
        <v>37</v>
      </c>
      <c r="P173" s="916"/>
      <c r="Q173" s="916"/>
      <c r="R173" s="917"/>
      <c r="S173" s="915" t="s">
        <v>41</v>
      </c>
      <c r="T173" s="916"/>
      <c r="U173" s="916"/>
      <c r="V173" s="917"/>
      <c r="W173" s="918" t="s">
        <v>1</v>
      </c>
      <c r="X173" s="916"/>
      <c r="Y173" s="916"/>
      <c r="Z173" s="917"/>
      <c r="AA173" s="915" t="s">
        <v>42</v>
      </c>
      <c r="AB173" s="916"/>
      <c r="AC173" s="916"/>
      <c r="AD173" s="917"/>
      <c r="AE173" s="915" t="s">
        <v>43</v>
      </c>
      <c r="AF173" s="916"/>
      <c r="AG173" s="916"/>
      <c r="AH173" s="917"/>
      <c r="AI173" s="915" t="s">
        <v>44</v>
      </c>
      <c r="AJ173" s="916"/>
      <c r="AK173" s="916"/>
      <c r="AL173" s="917"/>
      <c r="AM173" s="915" t="s">
        <v>76</v>
      </c>
      <c r="AN173" s="916"/>
      <c r="AO173" s="916"/>
      <c r="AP173" s="917"/>
      <c r="AQ173" s="915" t="s">
        <v>77</v>
      </c>
      <c r="AR173" s="916"/>
      <c r="AS173" s="916"/>
      <c r="AT173" s="917"/>
      <c r="AU173" s="915" t="s">
        <v>79</v>
      </c>
      <c r="AV173" s="916"/>
      <c r="AW173" s="916"/>
      <c r="AX173" s="917"/>
      <c r="AY173" s="915" t="s">
        <v>45</v>
      </c>
      <c r="AZ173" s="916"/>
      <c r="BA173" s="916"/>
      <c r="BB173" s="917"/>
      <c r="BC173" s="915" t="s">
        <v>81</v>
      </c>
      <c r="BD173" s="916"/>
      <c r="BE173" s="916"/>
      <c r="BF173" s="917"/>
      <c r="BG173" s="915" t="s">
        <v>46</v>
      </c>
      <c r="BH173" s="916"/>
      <c r="BI173" s="916"/>
      <c r="BJ173" s="916"/>
      <c r="BK173" s="915" t="s">
        <v>83</v>
      </c>
      <c r="BL173" s="916"/>
      <c r="BM173" s="916"/>
      <c r="BN173" s="917"/>
      <c r="BO173" s="915" t="s">
        <v>197</v>
      </c>
      <c r="BP173" s="916"/>
      <c r="BQ173" s="916"/>
      <c r="BR173" s="917"/>
    </row>
    <row r="174" spans="2:82" ht="15" customHeight="1" x14ac:dyDescent="0.35">
      <c r="B174" s="921"/>
      <c r="C174" s="910" t="s">
        <v>107</v>
      </c>
      <c r="D174" s="904" t="s">
        <v>108</v>
      </c>
      <c r="E174" s="906" t="s">
        <v>50</v>
      </c>
      <c r="F174" s="908" t="s">
        <v>150</v>
      </c>
      <c r="G174" s="910" t="s">
        <v>107</v>
      </c>
      <c r="H174" s="904" t="s">
        <v>108</v>
      </c>
      <c r="I174" s="906" t="s">
        <v>50</v>
      </c>
      <c r="J174" s="908" t="s">
        <v>150</v>
      </c>
      <c r="K174" s="902" t="s">
        <v>107</v>
      </c>
      <c r="L174" s="904" t="s">
        <v>108</v>
      </c>
      <c r="M174" s="906" t="s">
        <v>50</v>
      </c>
      <c r="N174" s="908" t="s">
        <v>150</v>
      </c>
      <c r="O174" s="902" t="s">
        <v>107</v>
      </c>
      <c r="P174" s="904" t="s">
        <v>108</v>
      </c>
      <c r="Q174" s="906" t="s">
        <v>50</v>
      </c>
      <c r="R174" s="908" t="s">
        <v>150</v>
      </c>
      <c r="S174" s="902" t="s">
        <v>107</v>
      </c>
      <c r="T174" s="904" t="s">
        <v>108</v>
      </c>
      <c r="U174" s="906" t="s">
        <v>50</v>
      </c>
      <c r="V174" s="908" t="s">
        <v>150</v>
      </c>
      <c r="W174" s="910" t="s">
        <v>107</v>
      </c>
      <c r="X174" s="904" t="s">
        <v>108</v>
      </c>
      <c r="Y174" s="906" t="s">
        <v>50</v>
      </c>
      <c r="Z174" s="908" t="s">
        <v>150</v>
      </c>
      <c r="AA174" s="902" t="s">
        <v>107</v>
      </c>
      <c r="AB174" s="904" t="s">
        <v>108</v>
      </c>
      <c r="AC174" s="906" t="s">
        <v>50</v>
      </c>
      <c r="AD174" s="908" t="s">
        <v>150</v>
      </c>
      <c r="AE174" s="902" t="s">
        <v>107</v>
      </c>
      <c r="AF174" s="904" t="s">
        <v>108</v>
      </c>
      <c r="AG174" s="906" t="s">
        <v>50</v>
      </c>
      <c r="AH174" s="908" t="s">
        <v>150</v>
      </c>
      <c r="AI174" s="902" t="s">
        <v>107</v>
      </c>
      <c r="AJ174" s="904" t="s">
        <v>108</v>
      </c>
      <c r="AK174" s="906" t="s">
        <v>50</v>
      </c>
      <c r="AL174" s="908" t="s">
        <v>150</v>
      </c>
      <c r="AM174" s="902" t="s">
        <v>107</v>
      </c>
      <c r="AN174" s="904" t="s">
        <v>108</v>
      </c>
      <c r="AO174" s="906" t="s">
        <v>50</v>
      </c>
      <c r="AP174" s="908" t="s">
        <v>150</v>
      </c>
      <c r="AQ174" s="902" t="s">
        <v>107</v>
      </c>
      <c r="AR174" s="904" t="s">
        <v>108</v>
      </c>
      <c r="AS174" s="906" t="s">
        <v>50</v>
      </c>
      <c r="AT174" s="908" t="s">
        <v>150</v>
      </c>
      <c r="AU174" s="902" t="s">
        <v>107</v>
      </c>
      <c r="AV174" s="904" t="s">
        <v>108</v>
      </c>
      <c r="AW174" s="906" t="s">
        <v>50</v>
      </c>
      <c r="AX174" s="908" t="s">
        <v>150</v>
      </c>
      <c r="AY174" s="902" t="s">
        <v>107</v>
      </c>
      <c r="AZ174" s="904" t="s">
        <v>108</v>
      </c>
      <c r="BA174" s="906" t="s">
        <v>50</v>
      </c>
      <c r="BB174" s="908" t="s">
        <v>150</v>
      </c>
      <c r="BC174" s="902" t="s">
        <v>107</v>
      </c>
      <c r="BD174" s="904" t="s">
        <v>108</v>
      </c>
      <c r="BE174" s="906" t="s">
        <v>50</v>
      </c>
      <c r="BF174" s="908" t="s">
        <v>150</v>
      </c>
      <c r="BG174" s="902" t="s">
        <v>107</v>
      </c>
      <c r="BH174" s="904" t="s">
        <v>108</v>
      </c>
      <c r="BI174" s="906" t="s">
        <v>50</v>
      </c>
      <c r="BJ174" s="906" t="s">
        <v>150</v>
      </c>
      <c r="BK174" s="902" t="s">
        <v>107</v>
      </c>
      <c r="BL174" s="904" t="s">
        <v>108</v>
      </c>
      <c r="BM174" s="906" t="s">
        <v>50</v>
      </c>
      <c r="BN174" s="908" t="s">
        <v>150</v>
      </c>
      <c r="BO174" s="902" t="s">
        <v>107</v>
      </c>
      <c r="BP174" s="904" t="s">
        <v>108</v>
      </c>
      <c r="BQ174" s="906" t="s">
        <v>50</v>
      </c>
      <c r="BR174" s="908" t="s">
        <v>150</v>
      </c>
    </row>
    <row r="175" spans="2:82" ht="30" customHeight="1" thickBot="1" x14ac:dyDescent="0.4">
      <c r="B175" s="922"/>
      <c r="C175" s="911"/>
      <c r="D175" s="905"/>
      <c r="E175" s="907"/>
      <c r="F175" s="909"/>
      <c r="G175" s="911"/>
      <c r="H175" s="905"/>
      <c r="I175" s="907"/>
      <c r="J175" s="909"/>
      <c r="K175" s="903"/>
      <c r="L175" s="905"/>
      <c r="M175" s="907"/>
      <c r="N175" s="909"/>
      <c r="O175" s="903"/>
      <c r="P175" s="905"/>
      <c r="Q175" s="907"/>
      <c r="R175" s="909"/>
      <c r="S175" s="903"/>
      <c r="T175" s="905"/>
      <c r="U175" s="907"/>
      <c r="V175" s="909"/>
      <c r="W175" s="911"/>
      <c r="X175" s="905"/>
      <c r="Y175" s="907"/>
      <c r="Z175" s="909"/>
      <c r="AA175" s="903"/>
      <c r="AB175" s="905"/>
      <c r="AC175" s="907"/>
      <c r="AD175" s="909"/>
      <c r="AE175" s="903"/>
      <c r="AF175" s="905"/>
      <c r="AG175" s="907"/>
      <c r="AH175" s="909"/>
      <c r="AI175" s="903"/>
      <c r="AJ175" s="905"/>
      <c r="AK175" s="907"/>
      <c r="AL175" s="909"/>
      <c r="AM175" s="903"/>
      <c r="AN175" s="905"/>
      <c r="AO175" s="907"/>
      <c r="AP175" s="909"/>
      <c r="AQ175" s="903"/>
      <c r="AR175" s="905"/>
      <c r="AS175" s="907"/>
      <c r="AT175" s="909"/>
      <c r="AU175" s="903"/>
      <c r="AV175" s="905"/>
      <c r="AW175" s="907"/>
      <c r="AX175" s="909"/>
      <c r="AY175" s="903"/>
      <c r="AZ175" s="905"/>
      <c r="BA175" s="907"/>
      <c r="BB175" s="909"/>
      <c r="BC175" s="903"/>
      <c r="BD175" s="905"/>
      <c r="BE175" s="907"/>
      <c r="BF175" s="909"/>
      <c r="BG175" s="903"/>
      <c r="BH175" s="905"/>
      <c r="BI175" s="907"/>
      <c r="BJ175" s="907"/>
      <c r="BK175" s="903"/>
      <c r="BL175" s="905"/>
      <c r="BM175" s="907"/>
      <c r="BN175" s="909"/>
      <c r="BO175" s="903"/>
      <c r="BP175" s="905"/>
      <c r="BQ175" s="907"/>
      <c r="BR175" s="909"/>
    </row>
    <row r="176" spans="2:82" x14ac:dyDescent="0.35">
      <c r="B176" s="317" t="s">
        <v>67</v>
      </c>
      <c r="C176" s="222">
        <v>7410.7227716362577</v>
      </c>
      <c r="D176" s="195">
        <v>7454.2254500562576</v>
      </c>
      <c r="E176" s="195">
        <v>3830.9395616362585</v>
      </c>
      <c r="F176" s="318">
        <v>0.51326713270803037</v>
      </c>
      <c r="G176" s="222">
        <f>G183+G186</f>
        <v>8.2866600000000012</v>
      </c>
      <c r="H176" s="195">
        <f>H183+H186</f>
        <v>8.1301558400000005</v>
      </c>
      <c r="I176" s="195">
        <f>I183+I186</f>
        <v>6.4484667499999997</v>
      </c>
      <c r="J176" s="318">
        <f>I176/H176</f>
        <v>0.79315413835905013</v>
      </c>
      <c r="K176" s="207">
        <f>K183+K186</f>
        <v>212.44801000000001</v>
      </c>
      <c r="L176" s="207">
        <f>L183+L186</f>
        <v>234.29483579999999</v>
      </c>
      <c r="M176" s="207">
        <f>M183+M186</f>
        <v>196.33544240999998</v>
      </c>
      <c r="N176" s="319">
        <f t="shared" ref="N176:N181" si="122">M176/L176</f>
        <v>0.83798450674174008</v>
      </c>
      <c r="O176" s="209">
        <f>O183+O186</f>
        <v>13.286960000000001</v>
      </c>
      <c r="P176" s="207">
        <f>P183+P186</f>
        <v>12.20294822</v>
      </c>
      <c r="Q176" s="207">
        <f>Q183+Q186</f>
        <v>10.04886977</v>
      </c>
      <c r="R176" s="319">
        <f>Q176/P176</f>
        <v>0.82347885026099044</v>
      </c>
      <c r="S176" s="224">
        <f>S183+S186</f>
        <v>1.1161799999999999</v>
      </c>
      <c r="T176" s="225">
        <f>T183+T186</f>
        <v>5.0000000000000001E-3</v>
      </c>
      <c r="U176" s="225">
        <f>U183+U186</f>
        <v>1.25E-3</v>
      </c>
      <c r="V176" s="320">
        <f>U176/T176</f>
        <v>0.25</v>
      </c>
      <c r="W176" s="321">
        <f>W183+W186</f>
        <v>2.8219500000000002</v>
      </c>
      <c r="X176" s="225">
        <f>X183+X186</f>
        <v>2.6069049099999999</v>
      </c>
      <c r="Y176" s="225">
        <f>Y183+Y186</f>
        <v>2.0616941400000002</v>
      </c>
      <c r="Z176" s="320">
        <f>Y176/X176</f>
        <v>0.79085897306472919</v>
      </c>
      <c r="AA176" s="224">
        <f>AA183+AA186</f>
        <v>5.7032499999999997</v>
      </c>
      <c r="AB176" s="225">
        <f>AB183+AB186</f>
        <v>20.746841590000002</v>
      </c>
      <c r="AC176" s="225">
        <f>AC183+AC186</f>
        <v>5.08193144</v>
      </c>
      <c r="AD176" s="320">
        <f>AC176/AB176</f>
        <v>0.24494964295912375</v>
      </c>
      <c r="AE176" s="224">
        <f>AE183+AE186</f>
        <v>1.1599999999999999</v>
      </c>
      <c r="AF176" s="225">
        <f>AF183+AF186</f>
        <v>1.1599999999999999</v>
      </c>
      <c r="AG176" s="225">
        <f>AG183+AG186</f>
        <v>0</v>
      </c>
      <c r="AH176" s="320">
        <f>AG176/AF176</f>
        <v>0</v>
      </c>
      <c r="AI176" s="321">
        <f>AI183+AI186</f>
        <v>1130.2026599999999</v>
      </c>
      <c r="AJ176" s="225">
        <f>AJ183+AJ186</f>
        <v>995.90469187000008</v>
      </c>
      <c r="AK176" s="225">
        <f>AK183+AK186</f>
        <v>575.40520770000001</v>
      </c>
      <c r="AL176" s="320">
        <f>AK176/AJ176</f>
        <v>0.57777135944561875</v>
      </c>
      <c r="AM176" s="224">
        <f>AM183+AM186</f>
        <v>34.242479999999993</v>
      </c>
      <c r="AN176" s="225">
        <f>AN183+AN186</f>
        <v>35.841768880000004</v>
      </c>
      <c r="AO176" s="225">
        <f>AO183+AO186</f>
        <v>35.521133540000001</v>
      </c>
      <c r="AP176" s="320">
        <f>AO176/AN176</f>
        <v>0.99105414297286765</v>
      </c>
      <c r="AQ176" s="224">
        <f>AQ183+AQ186</f>
        <v>45.838659999999997</v>
      </c>
      <c r="AR176" s="225">
        <f>AR183+AR186</f>
        <v>51.501066550000004</v>
      </c>
      <c r="AS176" s="225">
        <f>AS183+AS186</f>
        <v>49.921407840000001</v>
      </c>
      <c r="AT176" s="320">
        <f>AS176/AR176</f>
        <v>0.96932765055522907</v>
      </c>
      <c r="AU176" s="224">
        <f>AU183+AU186</f>
        <v>10.061121</v>
      </c>
      <c r="AV176" s="225">
        <f>AV183+AV186</f>
        <v>15.948105539999998</v>
      </c>
      <c r="AW176" s="225">
        <f>AW183+AW186</f>
        <v>15.333556279999998</v>
      </c>
      <c r="AX176" s="320">
        <f>AW176/AV176</f>
        <v>0.96146568892094253</v>
      </c>
      <c r="AY176" s="224">
        <f>AY183+AY186</f>
        <v>1.6845099999999997</v>
      </c>
      <c r="AZ176" s="225">
        <f>AZ183+AZ186</f>
        <v>2.1105099999999997</v>
      </c>
      <c r="BA176" s="225">
        <f>BA183+BA186</f>
        <v>0.74280352999999999</v>
      </c>
      <c r="BB176" s="320">
        <f>BA176/AZ176</f>
        <v>0.35195451810225969</v>
      </c>
      <c r="BC176" s="224">
        <f>BC183+BC186</f>
        <v>13.485340000000001</v>
      </c>
      <c r="BD176" s="225">
        <f>BD183+BD186</f>
        <v>13.958773040000001</v>
      </c>
      <c r="BE176" s="225">
        <f>BE183+BE186</f>
        <v>11.302493190000002</v>
      </c>
      <c r="BF176" s="320">
        <f>BE176/BD176</f>
        <v>0.80970534857267096</v>
      </c>
      <c r="BG176" s="224">
        <f>BG183+BG186</f>
        <v>1.8545</v>
      </c>
      <c r="BH176" s="225">
        <f>BH183+BH186</f>
        <v>2.9045000000000001</v>
      </c>
      <c r="BI176" s="225">
        <f>BI183+BI186</f>
        <v>1.6597900000000001</v>
      </c>
      <c r="BJ176" s="362">
        <f>BI176/BH176</f>
        <v>0.57145463935272856</v>
      </c>
      <c r="BK176" s="224">
        <f>BK183+BK186</f>
        <v>642.25378999999998</v>
      </c>
      <c r="BL176" s="225">
        <f>BL183+BL186</f>
        <v>625.86532486999999</v>
      </c>
      <c r="BM176" s="225">
        <f>BM183+BM186</f>
        <v>259.27730299999996</v>
      </c>
      <c r="BN176" s="320">
        <f>BM176/BL176</f>
        <v>0.41427011962015164</v>
      </c>
      <c r="BO176" s="224">
        <f>BO183+BO186</f>
        <v>5286.2767006362592</v>
      </c>
      <c r="BP176" s="225">
        <f>BP183+BP186</f>
        <v>5431.0440229462583</v>
      </c>
      <c r="BQ176" s="225">
        <f>BQ183+BQ186</f>
        <v>2661.6281569962589</v>
      </c>
      <c r="BR176" s="320">
        <f t="shared" ref="BR176:BR185" si="123">BQ176/BP176</f>
        <v>0.49007670454351543</v>
      </c>
    </row>
    <row r="177" spans="2:70" x14ac:dyDescent="0.35">
      <c r="B177" s="8" t="s">
        <v>57</v>
      </c>
      <c r="C177" s="258">
        <v>625.80871000000002</v>
      </c>
      <c r="D177" s="322">
        <v>636.09274067999991</v>
      </c>
      <c r="E177" s="322">
        <v>609.90263200999982</v>
      </c>
      <c r="F177" s="12">
        <v>0.958826587704802</v>
      </c>
      <c r="G177" s="258">
        <v>0</v>
      </c>
      <c r="H177" s="322">
        <v>0</v>
      </c>
      <c r="I177" s="322">
        <v>0</v>
      </c>
      <c r="J177" s="12">
        <v>0</v>
      </c>
      <c r="K177" s="322">
        <v>79.770570000000006</v>
      </c>
      <c r="L177" s="322">
        <v>74.015440999999996</v>
      </c>
      <c r="M177" s="322">
        <v>67.276981079999985</v>
      </c>
      <c r="N177" s="85">
        <f t="shared" si="122"/>
        <v>0.908958727679539</v>
      </c>
      <c r="O177" s="323">
        <v>4.3710899999999997</v>
      </c>
      <c r="P177" s="322">
        <v>4.3875302199999995</v>
      </c>
      <c r="Q177" s="322">
        <v>4.3344963700000001</v>
      </c>
      <c r="R177" s="85">
        <f>Q177/P177</f>
        <v>0.98791259607552073</v>
      </c>
      <c r="S177" s="323">
        <v>0</v>
      </c>
      <c r="T177" s="322">
        <v>0</v>
      </c>
      <c r="U177" s="322">
        <v>0</v>
      </c>
      <c r="V177" s="12">
        <v>0</v>
      </c>
      <c r="W177" s="258">
        <v>0</v>
      </c>
      <c r="X177" s="322">
        <v>0</v>
      </c>
      <c r="Y177" s="322">
        <v>0</v>
      </c>
      <c r="Z177" s="12">
        <v>0</v>
      </c>
      <c r="AA177" s="323">
        <v>0.27803</v>
      </c>
      <c r="AB177" s="322">
        <v>0</v>
      </c>
      <c r="AC177" s="322">
        <v>0</v>
      </c>
      <c r="AD177" s="12">
        <v>0</v>
      </c>
      <c r="AE177" s="323">
        <v>0</v>
      </c>
      <c r="AF177" s="322">
        <v>0</v>
      </c>
      <c r="AG177" s="322">
        <v>0</v>
      </c>
      <c r="AH177" s="12">
        <v>0</v>
      </c>
      <c r="AI177" s="324">
        <v>0</v>
      </c>
      <c r="AJ177" s="59">
        <v>0</v>
      </c>
      <c r="AK177" s="59">
        <v>0</v>
      </c>
      <c r="AL177" s="325">
        <v>0</v>
      </c>
      <c r="AM177" s="323">
        <v>0</v>
      </c>
      <c r="AN177" s="322">
        <v>0</v>
      </c>
      <c r="AO177" s="322">
        <v>0</v>
      </c>
      <c r="AP177" s="12">
        <v>0</v>
      </c>
      <c r="AQ177" s="323">
        <v>10.050929999999999</v>
      </c>
      <c r="AR177" s="322">
        <v>11.21524866</v>
      </c>
      <c r="AS177" s="322">
        <v>11.018163010000002</v>
      </c>
      <c r="AT177" s="85">
        <f>AS177/AR177</f>
        <v>0.98242699239447817</v>
      </c>
      <c r="AU177" s="323">
        <v>0</v>
      </c>
      <c r="AV177" s="322">
        <v>0</v>
      </c>
      <c r="AW177" s="322">
        <v>0</v>
      </c>
      <c r="AX177" s="12">
        <v>0</v>
      </c>
      <c r="AY177" s="323">
        <v>0</v>
      </c>
      <c r="AZ177" s="322">
        <v>0</v>
      </c>
      <c r="BA177" s="322">
        <v>0</v>
      </c>
      <c r="BB177" s="12">
        <v>0</v>
      </c>
      <c r="BC177" s="323">
        <v>5.7238900000000008</v>
      </c>
      <c r="BD177" s="322">
        <v>5.7238900000000008</v>
      </c>
      <c r="BE177" s="322">
        <v>5.1368598500000004</v>
      </c>
      <c r="BF177" s="85">
        <f>BE177/BD177</f>
        <v>0.89744209794388075</v>
      </c>
      <c r="BG177" s="323">
        <v>0</v>
      </c>
      <c r="BH177" s="322">
        <v>0</v>
      </c>
      <c r="BI177" s="322">
        <v>0</v>
      </c>
      <c r="BJ177" s="6">
        <v>0</v>
      </c>
      <c r="BK177" s="57">
        <v>3.5822500000000002</v>
      </c>
      <c r="BL177" s="59">
        <v>3.0943791899999997</v>
      </c>
      <c r="BM177" s="59">
        <v>2.8365782599999996</v>
      </c>
      <c r="BN177" s="364">
        <f>BM177/BL177</f>
        <v>0.91668735013694291</v>
      </c>
      <c r="BO177" s="323">
        <v>522.03195000000005</v>
      </c>
      <c r="BP177" s="322">
        <v>537.65625161000003</v>
      </c>
      <c r="BQ177" s="322">
        <v>519.29955344000007</v>
      </c>
      <c r="BR177" s="85">
        <f t="shared" si="123"/>
        <v>0.96585792852769548</v>
      </c>
    </row>
    <row r="178" spans="2:70" x14ac:dyDescent="0.35">
      <c r="B178" s="8" t="s">
        <v>58</v>
      </c>
      <c r="C178" s="258">
        <v>268.39120000000003</v>
      </c>
      <c r="D178" s="322">
        <v>331.22669340000004</v>
      </c>
      <c r="E178" s="322">
        <v>285.92027318000015</v>
      </c>
      <c r="F178" s="85">
        <v>0.86321627718184413</v>
      </c>
      <c r="G178" s="258">
        <v>0.52700000000000002</v>
      </c>
      <c r="H178" s="322">
        <v>0.37049584000000002</v>
      </c>
      <c r="I178" s="322">
        <v>0.29887351000000001</v>
      </c>
      <c r="J178" s="85">
        <f>I178/H178</f>
        <v>0.80668519786888837</v>
      </c>
      <c r="K178" s="322">
        <v>43.855020000000003</v>
      </c>
      <c r="L178" s="322">
        <v>44.158580350000001</v>
      </c>
      <c r="M178" s="322">
        <v>37.200432290000009</v>
      </c>
      <c r="N178" s="85">
        <f t="shared" si="122"/>
        <v>0.84242817579619056</v>
      </c>
      <c r="O178" s="323">
        <v>2.4914200000000002</v>
      </c>
      <c r="P178" s="322">
        <v>1.390968</v>
      </c>
      <c r="Q178" s="322">
        <v>1.2006240899999998</v>
      </c>
      <c r="R178" s="85">
        <f>Q178/P178</f>
        <v>0.86315723294856517</v>
      </c>
      <c r="S178" s="323">
        <v>0</v>
      </c>
      <c r="T178" s="322">
        <v>0</v>
      </c>
      <c r="U178" s="322">
        <v>0</v>
      </c>
      <c r="V178" s="12">
        <v>0</v>
      </c>
      <c r="W178" s="258">
        <v>0</v>
      </c>
      <c r="X178" s="322">
        <v>0</v>
      </c>
      <c r="Y178" s="322">
        <v>0</v>
      </c>
      <c r="Z178" s="12">
        <v>0</v>
      </c>
      <c r="AA178" s="323">
        <v>0</v>
      </c>
      <c r="AB178" s="322">
        <v>0</v>
      </c>
      <c r="AC178" s="322">
        <v>0</v>
      </c>
      <c r="AD178" s="12">
        <v>0</v>
      </c>
      <c r="AE178" s="323">
        <v>0</v>
      </c>
      <c r="AF178" s="322">
        <v>0</v>
      </c>
      <c r="AG178" s="322">
        <v>0</v>
      </c>
      <c r="AH178" s="12">
        <v>0</v>
      </c>
      <c r="AI178" s="258">
        <v>0</v>
      </c>
      <c r="AJ178" s="322">
        <v>0</v>
      </c>
      <c r="AK178" s="322">
        <v>0</v>
      </c>
      <c r="AL178" s="12">
        <v>0</v>
      </c>
      <c r="AM178" s="323">
        <v>0</v>
      </c>
      <c r="AN178" s="322">
        <v>0</v>
      </c>
      <c r="AO178" s="322">
        <v>0</v>
      </c>
      <c r="AP178" s="12">
        <v>0</v>
      </c>
      <c r="AQ178" s="323">
        <v>16.57686</v>
      </c>
      <c r="AR178" s="322">
        <v>16.022160039999999</v>
      </c>
      <c r="AS178" s="322">
        <v>15.508585490000002</v>
      </c>
      <c r="AT178" s="85">
        <f>AS178/AR178</f>
        <v>0.96794598551519662</v>
      </c>
      <c r="AU178" s="323">
        <v>0</v>
      </c>
      <c r="AV178" s="322">
        <v>0</v>
      </c>
      <c r="AW178" s="322">
        <v>0</v>
      </c>
      <c r="AX178" s="12">
        <v>0</v>
      </c>
      <c r="AY178" s="323">
        <v>0</v>
      </c>
      <c r="AZ178" s="322">
        <v>0</v>
      </c>
      <c r="BA178" s="322">
        <v>0</v>
      </c>
      <c r="BB178" s="12">
        <v>0</v>
      </c>
      <c r="BC178" s="323">
        <v>5.0075599999999998</v>
      </c>
      <c r="BD178" s="322">
        <v>5.6084677100000002</v>
      </c>
      <c r="BE178" s="322">
        <v>4.4284225300000006</v>
      </c>
      <c r="BF178" s="85">
        <f>BE178/BD178</f>
        <v>0.78959579674570335</v>
      </c>
      <c r="BG178" s="323">
        <v>0</v>
      </c>
      <c r="BH178" s="322">
        <v>0</v>
      </c>
      <c r="BI178" s="322">
        <v>0</v>
      </c>
      <c r="BJ178" s="6">
        <v>0</v>
      </c>
      <c r="BK178" s="323">
        <v>0</v>
      </c>
      <c r="BL178" s="322">
        <v>0</v>
      </c>
      <c r="BM178" s="322">
        <v>0</v>
      </c>
      <c r="BN178" s="12">
        <v>0</v>
      </c>
      <c r="BO178" s="323">
        <v>199.93333999999999</v>
      </c>
      <c r="BP178" s="322">
        <v>263.67602146000002</v>
      </c>
      <c r="BQ178" s="322">
        <v>227.28333527000004</v>
      </c>
      <c r="BR178" s="85">
        <f t="shared" si="123"/>
        <v>0.86197953841805519</v>
      </c>
    </row>
    <row r="179" spans="2:70" x14ac:dyDescent="0.35">
      <c r="B179" s="8" t="s">
        <v>59</v>
      </c>
      <c r="C179" s="258">
        <v>2.5407099999999998</v>
      </c>
      <c r="D179" s="322">
        <v>3.2607803799999999</v>
      </c>
      <c r="E179" s="322">
        <v>3.0016491300000001</v>
      </c>
      <c r="F179" s="12">
        <v>0.92053090984312169</v>
      </c>
      <c r="G179" s="258">
        <v>0</v>
      </c>
      <c r="H179" s="322">
        <v>0</v>
      </c>
      <c r="I179" s="322">
        <v>0</v>
      </c>
      <c r="J179" s="12">
        <v>0</v>
      </c>
      <c r="K179" s="322">
        <v>1.17</v>
      </c>
      <c r="L179" s="322">
        <v>1.17</v>
      </c>
      <c r="M179" s="322">
        <v>1.0901343899999998</v>
      </c>
      <c r="N179" s="85">
        <f t="shared" si="122"/>
        <v>0.93173879487179478</v>
      </c>
      <c r="O179" s="323">
        <v>0</v>
      </c>
      <c r="P179" s="322">
        <v>0</v>
      </c>
      <c r="Q179" s="322">
        <v>0</v>
      </c>
      <c r="R179" s="12">
        <v>0</v>
      </c>
      <c r="S179" s="323">
        <v>0</v>
      </c>
      <c r="T179" s="322">
        <v>0</v>
      </c>
      <c r="U179" s="322">
        <v>0</v>
      </c>
      <c r="V179" s="12">
        <v>0</v>
      </c>
      <c r="W179" s="258">
        <v>0</v>
      </c>
      <c r="X179" s="322">
        <v>0</v>
      </c>
      <c r="Y179" s="322">
        <v>0</v>
      </c>
      <c r="Z179" s="12">
        <v>0</v>
      </c>
      <c r="AA179" s="323">
        <v>0</v>
      </c>
      <c r="AB179" s="322">
        <v>0</v>
      </c>
      <c r="AC179" s="322">
        <v>0</v>
      </c>
      <c r="AD179" s="12">
        <v>0</v>
      </c>
      <c r="AE179" s="323">
        <v>0</v>
      </c>
      <c r="AF179" s="322">
        <v>0</v>
      </c>
      <c r="AG179" s="322">
        <v>0</v>
      </c>
      <c r="AH179" s="12">
        <v>0</v>
      </c>
      <c r="AI179" s="258">
        <v>0</v>
      </c>
      <c r="AJ179" s="322">
        <v>0</v>
      </c>
      <c r="AK179" s="322">
        <v>0</v>
      </c>
      <c r="AL179" s="12">
        <v>0</v>
      </c>
      <c r="AM179" s="323">
        <v>0</v>
      </c>
      <c r="AN179" s="322">
        <v>0</v>
      </c>
      <c r="AO179" s="322">
        <v>0</v>
      </c>
      <c r="AP179" s="12">
        <v>0</v>
      </c>
      <c r="AQ179" s="323">
        <v>0</v>
      </c>
      <c r="AR179" s="322">
        <v>0</v>
      </c>
      <c r="AS179" s="322">
        <v>0</v>
      </c>
      <c r="AT179" s="12">
        <v>0</v>
      </c>
      <c r="AU179" s="323">
        <v>0</v>
      </c>
      <c r="AV179" s="322">
        <v>0</v>
      </c>
      <c r="AW179" s="322">
        <v>0</v>
      </c>
      <c r="AX179" s="12">
        <v>0</v>
      </c>
      <c r="AY179" s="323">
        <v>0</v>
      </c>
      <c r="AZ179" s="322">
        <v>0</v>
      </c>
      <c r="BA179" s="322">
        <v>0</v>
      </c>
      <c r="BB179" s="12">
        <v>0</v>
      </c>
      <c r="BC179" s="323">
        <v>0</v>
      </c>
      <c r="BD179" s="322">
        <v>0</v>
      </c>
      <c r="BE179" s="322">
        <v>0</v>
      </c>
      <c r="BF179" s="12">
        <v>0</v>
      </c>
      <c r="BG179" s="323">
        <v>0</v>
      </c>
      <c r="BH179" s="322">
        <v>0</v>
      </c>
      <c r="BI179" s="322">
        <v>0</v>
      </c>
      <c r="BJ179" s="6">
        <v>0</v>
      </c>
      <c r="BK179" s="323">
        <v>0</v>
      </c>
      <c r="BL179" s="322">
        <v>0</v>
      </c>
      <c r="BM179" s="322">
        <v>0</v>
      </c>
      <c r="BN179" s="12">
        <v>0</v>
      </c>
      <c r="BO179" s="323">
        <v>1.3707100000000001</v>
      </c>
      <c r="BP179" s="322">
        <v>2.09078038</v>
      </c>
      <c r="BQ179" s="322">
        <v>1.9115147400000003</v>
      </c>
      <c r="BR179" s="85">
        <f t="shared" si="123"/>
        <v>0.914258981136986</v>
      </c>
    </row>
    <row r="180" spans="2:70" x14ac:dyDescent="0.35">
      <c r="B180" s="8" t="s">
        <v>60</v>
      </c>
      <c r="C180" s="258">
        <v>353.14203063625854</v>
      </c>
      <c r="D180" s="322">
        <v>342.91347341625851</v>
      </c>
      <c r="E180" s="322">
        <v>310.04231961625851</v>
      </c>
      <c r="F180" s="85">
        <v>0.90122357808291653</v>
      </c>
      <c r="G180" s="258">
        <v>6.4</v>
      </c>
      <c r="H180" s="322">
        <v>6.4</v>
      </c>
      <c r="I180" s="322">
        <v>5</v>
      </c>
      <c r="J180" s="85">
        <f>I180/H180</f>
        <v>0.78125</v>
      </c>
      <c r="K180" s="322">
        <v>1.25495</v>
      </c>
      <c r="L180" s="322">
        <v>1.2759500000000001</v>
      </c>
      <c r="M180" s="322">
        <v>1.0801199100000001</v>
      </c>
      <c r="N180" s="85">
        <f t="shared" si="122"/>
        <v>0.84652212861005527</v>
      </c>
      <c r="O180" s="323">
        <v>0.19519</v>
      </c>
      <c r="P180" s="322">
        <v>0.19519</v>
      </c>
      <c r="Q180" s="322">
        <v>0.1005857</v>
      </c>
      <c r="R180" s="85">
        <f>Q180/P180</f>
        <v>0.51532199395460832</v>
      </c>
      <c r="S180" s="323">
        <v>5.0000000000000001E-3</v>
      </c>
      <c r="T180" s="322">
        <v>5.0000000000000001E-3</v>
      </c>
      <c r="U180" s="322">
        <v>1.25E-3</v>
      </c>
      <c r="V180" s="85">
        <f>U180/T180</f>
        <v>0.25</v>
      </c>
      <c r="W180" s="258">
        <v>0.88195000000000001</v>
      </c>
      <c r="X180" s="322">
        <v>0.66695000000000004</v>
      </c>
      <c r="Y180" s="322">
        <v>0.66149999999999998</v>
      </c>
      <c r="Z180" s="85">
        <f>Y180/X180</f>
        <v>0.99182847289901777</v>
      </c>
      <c r="AA180" s="323">
        <v>5.4252199999999995</v>
      </c>
      <c r="AB180" s="322">
        <v>20.746841590000002</v>
      </c>
      <c r="AC180" s="322">
        <v>5.08193144</v>
      </c>
      <c r="AD180" s="85">
        <f>AC180/AB180</f>
        <v>0.24494964295912375</v>
      </c>
      <c r="AE180" s="323">
        <v>1.1599999999999999</v>
      </c>
      <c r="AF180" s="322">
        <v>1.1599999999999999</v>
      </c>
      <c r="AG180" s="322">
        <v>0</v>
      </c>
      <c r="AH180" s="85">
        <f>AG180/AF180</f>
        <v>0</v>
      </c>
      <c r="AI180" s="258">
        <v>9.4782600000000006</v>
      </c>
      <c r="AJ180" s="322">
        <v>11.304791870000001</v>
      </c>
      <c r="AK180" s="322">
        <v>0.80079269999999991</v>
      </c>
      <c r="AL180" s="85">
        <f>AK180/AJ180</f>
        <v>7.0836571713018173E-2</v>
      </c>
      <c r="AM180" s="323">
        <v>0.98299999999999998</v>
      </c>
      <c r="AN180" s="322">
        <v>0.65741000000000005</v>
      </c>
      <c r="AO180" s="322">
        <v>0.41670983</v>
      </c>
      <c r="AP180" s="85">
        <f>AO180/AN180</f>
        <v>0.63386597404967981</v>
      </c>
      <c r="AQ180" s="323">
        <v>6.0000000000000001E-3</v>
      </c>
      <c r="AR180" s="322">
        <v>6.0000000000000001E-3</v>
      </c>
      <c r="AS180" s="322">
        <v>6.0000000000000001E-3</v>
      </c>
      <c r="AT180" s="85">
        <f>AS180/AR180</f>
        <v>1</v>
      </c>
      <c r="AU180" s="323">
        <v>5.6009799999999998</v>
      </c>
      <c r="AV180" s="322">
        <v>12.226606189999998</v>
      </c>
      <c r="AW180" s="322">
        <v>11.887170599999997</v>
      </c>
      <c r="AX180" s="85">
        <f>AW180/AV180</f>
        <v>0.97223795510175004</v>
      </c>
      <c r="AY180" s="323">
        <v>1.2585099999999998</v>
      </c>
      <c r="AZ180" s="322">
        <v>1.2585099999999998</v>
      </c>
      <c r="BA180" s="322">
        <v>0.31693077000000003</v>
      </c>
      <c r="BB180" s="85">
        <f>BA180/AZ180</f>
        <v>0.2518301562959373</v>
      </c>
      <c r="BC180" s="323">
        <v>1.1271899999999999</v>
      </c>
      <c r="BD180" s="322">
        <v>1.0038899999999999</v>
      </c>
      <c r="BE180" s="322">
        <v>0.84284088000000001</v>
      </c>
      <c r="BF180" s="85">
        <f>BE180/BD180</f>
        <v>0.83957493350865142</v>
      </c>
      <c r="BG180" s="323">
        <v>1.24471</v>
      </c>
      <c r="BH180" s="322">
        <v>1.24471</v>
      </c>
      <c r="BI180" s="322">
        <v>0</v>
      </c>
      <c r="BJ180" s="95">
        <f>BI180/BH180</f>
        <v>0</v>
      </c>
      <c r="BK180" s="323">
        <v>2.2328399999999999</v>
      </c>
      <c r="BL180" s="322">
        <v>1.8092419799999999</v>
      </c>
      <c r="BM180" s="322">
        <v>1.0778399999999999</v>
      </c>
      <c r="BN180" s="85">
        <f>BM180/BL180</f>
        <v>0.59574120649135054</v>
      </c>
      <c r="BO180" s="323">
        <v>315.88823063625847</v>
      </c>
      <c r="BP180" s="322">
        <v>282.95238178625851</v>
      </c>
      <c r="BQ180" s="322">
        <v>282.7686477862585</v>
      </c>
      <c r="BR180" s="85">
        <f t="shared" si="123"/>
        <v>0.99935065399046963</v>
      </c>
    </row>
    <row r="181" spans="2:70" x14ac:dyDescent="0.35">
      <c r="B181" s="8" t="s">
        <v>61</v>
      </c>
      <c r="C181" s="258">
        <v>336.40788100000003</v>
      </c>
      <c r="D181" s="322">
        <v>536.72746094999991</v>
      </c>
      <c r="E181" s="322">
        <v>378.93482202000001</v>
      </c>
      <c r="F181" s="85">
        <v>0.70600975278829725</v>
      </c>
      <c r="G181" s="258">
        <v>1.3596600000000001</v>
      </c>
      <c r="H181" s="322">
        <v>1.3596600000000001</v>
      </c>
      <c r="I181" s="322">
        <v>1.14959324</v>
      </c>
      <c r="J181" s="85">
        <f>I181/H181</f>
        <v>0.84550052218937077</v>
      </c>
      <c r="K181" s="322">
        <v>85.457470000000001</v>
      </c>
      <c r="L181" s="322">
        <v>101.53486445000001</v>
      </c>
      <c r="M181" s="322">
        <v>78.151831999999999</v>
      </c>
      <c r="N181" s="85">
        <f t="shared" si="122"/>
        <v>0.76970440078230673</v>
      </c>
      <c r="O181" s="323">
        <v>6.1935199999999995</v>
      </c>
      <c r="P181" s="322">
        <v>6.1935199999999995</v>
      </c>
      <c r="Q181" s="322">
        <v>4.4112648300000004</v>
      </c>
      <c r="R181" s="85">
        <f>Q181/P181</f>
        <v>0.71223873177127073</v>
      </c>
      <c r="S181" s="323">
        <v>0</v>
      </c>
      <c r="T181" s="322">
        <v>0</v>
      </c>
      <c r="U181" s="322">
        <v>0</v>
      </c>
      <c r="V181" s="12">
        <v>0</v>
      </c>
      <c r="W181" s="258">
        <v>1.94</v>
      </c>
      <c r="X181" s="322">
        <v>1.93995491</v>
      </c>
      <c r="Y181" s="322">
        <v>1.40019414</v>
      </c>
      <c r="Z181" s="12">
        <v>0.86586517010309294</v>
      </c>
      <c r="AA181" s="323">
        <v>0</v>
      </c>
      <c r="AB181" s="322">
        <v>0</v>
      </c>
      <c r="AC181" s="322">
        <v>0</v>
      </c>
      <c r="AD181" s="12">
        <v>0</v>
      </c>
      <c r="AE181" s="323">
        <v>0</v>
      </c>
      <c r="AF181" s="322">
        <v>0</v>
      </c>
      <c r="AG181" s="322">
        <v>0</v>
      </c>
      <c r="AH181" s="12">
        <v>0</v>
      </c>
      <c r="AI181" s="258">
        <v>0</v>
      </c>
      <c r="AJ181" s="322">
        <v>0</v>
      </c>
      <c r="AK181" s="322">
        <v>0</v>
      </c>
      <c r="AL181" s="12">
        <v>0</v>
      </c>
      <c r="AM181" s="323">
        <v>0</v>
      </c>
      <c r="AN181" s="322">
        <v>0</v>
      </c>
      <c r="AO181" s="322">
        <v>0</v>
      </c>
      <c r="AP181" s="12">
        <v>0</v>
      </c>
      <c r="AQ181" s="323">
        <v>19.20487</v>
      </c>
      <c r="AR181" s="322">
        <v>24.257657850000001</v>
      </c>
      <c r="AS181" s="322">
        <v>23.38865934</v>
      </c>
      <c r="AT181" s="85">
        <f>AS181/AR181</f>
        <v>0.96417632257105967</v>
      </c>
      <c r="AU181" s="323">
        <v>8.3731E-2</v>
      </c>
      <c r="AV181" s="322">
        <v>8.3731E-2</v>
      </c>
      <c r="AW181" s="322">
        <v>8.3731E-2</v>
      </c>
      <c r="AX181" s="85">
        <f>AW181/AV181</f>
        <v>1</v>
      </c>
      <c r="AY181" s="323">
        <v>0</v>
      </c>
      <c r="AZ181" s="322">
        <v>0</v>
      </c>
      <c r="BA181" s="322">
        <v>0</v>
      </c>
      <c r="BB181" s="12">
        <v>0</v>
      </c>
      <c r="BC181" s="323">
        <v>1.40465</v>
      </c>
      <c r="BD181" s="322">
        <v>1.4004753299999999</v>
      </c>
      <c r="BE181" s="322">
        <v>0.89366992999999995</v>
      </c>
      <c r="BF181" s="85">
        <f>BE181/BD181</f>
        <v>0.63811900920810938</v>
      </c>
      <c r="BG181" s="323">
        <v>0</v>
      </c>
      <c r="BH181" s="322">
        <v>0</v>
      </c>
      <c r="BI181" s="322">
        <v>0</v>
      </c>
      <c r="BJ181" s="6">
        <v>0</v>
      </c>
      <c r="BK181" s="323">
        <v>9.4176400000000005</v>
      </c>
      <c r="BL181" s="322">
        <v>10.545643630000001</v>
      </c>
      <c r="BM181" s="322">
        <v>6.7256951599999999</v>
      </c>
      <c r="BN181" s="85">
        <f>BM181/BL181</f>
        <v>0.63777000209516843</v>
      </c>
      <c r="BO181" s="323">
        <v>211.34634</v>
      </c>
      <c r="BP181" s="322">
        <v>389.41195377999998</v>
      </c>
      <c r="BQ181" s="322">
        <v>262.56012733</v>
      </c>
      <c r="BR181" s="85">
        <f t="shared" si="123"/>
        <v>0.67424773374659808</v>
      </c>
    </row>
    <row r="182" spans="2:70" x14ac:dyDescent="0.35">
      <c r="B182" s="8" t="s">
        <v>62</v>
      </c>
      <c r="C182" s="258">
        <v>1370.3105599999999</v>
      </c>
      <c r="D182" s="322">
        <v>1265.9623212299998</v>
      </c>
      <c r="E182" s="322">
        <v>1187.82888961</v>
      </c>
      <c r="F182" s="12">
        <v>0.93828139249508968</v>
      </c>
      <c r="G182" s="258">
        <v>0</v>
      </c>
      <c r="H182" s="322">
        <v>0</v>
      </c>
      <c r="I182" s="322">
        <v>0</v>
      </c>
      <c r="J182" s="12">
        <v>0</v>
      </c>
      <c r="K182" s="322">
        <v>0</v>
      </c>
      <c r="L182" s="322">
        <v>0</v>
      </c>
      <c r="M182" s="322">
        <v>0</v>
      </c>
      <c r="N182" s="12">
        <v>0</v>
      </c>
      <c r="O182" s="323">
        <v>0</v>
      </c>
      <c r="P182" s="322">
        <v>0</v>
      </c>
      <c r="Q182" s="322">
        <v>0</v>
      </c>
      <c r="R182" s="12">
        <v>0</v>
      </c>
      <c r="S182" s="323">
        <v>1.1111800000000001</v>
      </c>
      <c r="T182" s="322">
        <v>0</v>
      </c>
      <c r="U182" s="322">
        <v>0</v>
      </c>
      <c r="V182" s="12">
        <v>0</v>
      </c>
      <c r="W182" s="258">
        <v>0</v>
      </c>
      <c r="X182" s="322">
        <v>0</v>
      </c>
      <c r="Y182" s="322">
        <v>0</v>
      </c>
      <c r="Z182" s="12">
        <v>0</v>
      </c>
      <c r="AA182" s="323">
        <v>0</v>
      </c>
      <c r="AB182" s="322">
        <v>0</v>
      </c>
      <c r="AC182" s="322">
        <v>0</v>
      </c>
      <c r="AD182" s="12">
        <v>0</v>
      </c>
      <c r="AE182" s="323">
        <v>0</v>
      </c>
      <c r="AF182" s="322">
        <v>0</v>
      </c>
      <c r="AG182" s="322">
        <v>0</v>
      </c>
      <c r="AH182" s="12">
        <v>0</v>
      </c>
      <c r="AI182" s="258">
        <v>24.32</v>
      </c>
      <c r="AJ182" s="322">
        <v>15.475199999999999</v>
      </c>
      <c r="AK182" s="322">
        <v>14.741830999999999</v>
      </c>
      <c r="AL182" s="85">
        <f>AK182/AJ182</f>
        <v>0.95261004704301078</v>
      </c>
      <c r="AM182" s="323">
        <v>33.259479999999996</v>
      </c>
      <c r="AN182" s="322">
        <v>35.184358880000005</v>
      </c>
      <c r="AO182" s="322">
        <v>35.104423709999999</v>
      </c>
      <c r="AP182" s="85">
        <f>AO182/AN182</f>
        <v>0.99772810497208053</v>
      </c>
      <c r="AQ182" s="323">
        <v>0</v>
      </c>
      <c r="AR182" s="322">
        <v>0</v>
      </c>
      <c r="AS182" s="322">
        <v>0</v>
      </c>
      <c r="AT182" s="12">
        <v>0</v>
      </c>
      <c r="AU182" s="323">
        <v>4.3764099999999999</v>
      </c>
      <c r="AV182" s="322">
        <v>3.63776835</v>
      </c>
      <c r="AW182" s="322">
        <v>3.3626546799999999</v>
      </c>
      <c r="AX182" s="85">
        <f>AW182/AV182</f>
        <v>0.92437295519380724</v>
      </c>
      <c r="AY182" s="323">
        <v>0.42599999999999999</v>
      </c>
      <c r="AZ182" s="322">
        <v>0.85199999999999998</v>
      </c>
      <c r="BA182" s="322">
        <v>0.42587276000000002</v>
      </c>
      <c r="BB182" s="85">
        <f>BA182/AZ182</f>
        <v>0.49985065727699535</v>
      </c>
      <c r="BC182" s="323">
        <v>0.2</v>
      </c>
      <c r="BD182" s="322">
        <v>0.2</v>
      </c>
      <c r="BE182" s="322">
        <v>6.9999999999999999E-4</v>
      </c>
      <c r="BF182" s="85">
        <f>BE182/BD182</f>
        <v>3.4999999999999996E-3</v>
      </c>
      <c r="BG182" s="323">
        <v>0.60979000000000005</v>
      </c>
      <c r="BH182" s="322">
        <v>1.6597900000000001</v>
      </c>
      <c r="BI182" s="322">
        <v>1.6597900000000001</v>
      </c>
      <c r="BJ182" s="95">
        <f>BI182/BH182</f>
        <v>1</v>
      </c>
      <c r="BK182" s="323">
        <v>82.149330000000006</v>
      </c>
      <c r="BL182" s="322">
        <v>65.544330070000001</v>
      </c>
      <c r="BM182" s="322">
        <v>50.266266639999998</v>
      </c>
      <c r="BN182" s="85">
        <f>BM182/BL182</f>
        <v>0.76690488080840336</v>
      </c>
      <c r="BO182" s="323">
        <v>1223.8583699999999</v>
      </c>
      <c r="BP182" s="322">
        <v>1143.40887393</v>
      </c>
      <c r="BQ182" s="322">
        <v>1082.2673508200003</v>
      </c>
      <c r="BR182" s="85">
        <f t="shared" si="123"/>
        <v>0.94652698216356257</v>
      </c>
    </row>
    <row r="183" spans="2:70" x14ac:dyDescent="0.35">
      <c r="B183" s="187" t="s">
        <v>63</v>
      </c>
      <c r="C183" s="326">
        <v>2956.6010916362584</v>
      </c>
      <c r="D183" s="327">
        <v>3116.1834700562581</v>
      </c>
      <c r="E183" s="327">
        <v>2775.6305855662586</v>
      </c>
      <c r="F183" s="178">
        <v>0.89035832914089907</v>
      </c>
      <c r="G183" s="326">
        <f>SUM(G177:G182)</f>
        <v>8.2866600000000012</v>
      </c>
      <c r="H183" s="327">
        <f>SUM(H177:H182)</f>
        <v>8.1301558400000005</v>
      </c>
      <c r="I183" s="327">
        <f>SUM(I177:I182)</f>
        <v>6.4484667499999997</v>
      </c>
      <c r="J183" s="178">
        <f>I183/H183</f>
        <v>0.79315413835905013</v>
      </c>
      <c r="K183" s="327">
        <f>SUM(K177:K182)</f>
        <v>211.50801000000001</v>
      </c>
      <c r="L183" s="327">
        <f>SUM(L177:L182)</f>
        <v>222.1548358</v>
      </c>
      <c r="M183" s="327">
        <f>SUM(M177:M182)</f>
        <v>184.79949966999999</v>
      </c>
      <c r="N183" s="178">
        <f t="shared" ref="N183:N192" si="124">M183/L183</f>
        <v>0.83184999779329583</v>
      </c>
      <c r="O183" s="328">
        <f>SUM(O177:O182)</f>
        <v>13.25122</v>
      </c>
      <c r="P183" s="327">
        <f>SUM(P177:P182)</f>
        <v>12.167208219999999</v>
      </c>
      <c r="Q183" s="327">
        <f>SUM(Q177:Q182)</f>
        <v>10.04697099</v>
      </c>
      <c r="R183" s="178">
        <f>Q183/P183</f>
        <v>0.82574168275390958</v>
      </c>
      <c r="S183" s="328">
        <f>SUM(S177:S182)</f>
        <v>1.1161799999999999</v>
      </c>
      <c r="T183" s="327">
        <f>SUM(T177:T182)</f>
        <v>5.0000000000000001E-3</v>
      </c>
      <c r="U183" s="327">
        <f>SUM(U177:U182)</f>
        <v>1.25E-3</v>
      </c>
      <c r="V183" s="178">
        <f>U183/T183</f>
        <v>0.25</v>
      </c>
      <c r="W183" s="326">
        <f>SUM(W177:W182)</f>
        <v>2.8219500000000002</v>
      </c>
      <c r="X183" s="327">
        <f>SUM(X177:X182)</f>
        <v>2.6069049099999999</v>
      </c>
      <c r="Y183" s="327">
        <f>SUM(Y177:Y182)</f>
        <v>2.0616941400000002</v>
      </c>
      <c r="Z183" s="178">
        <f>Y183/X183</f>
        <v>0.79085897306472919</v>
      </c>
      <c r="AA183" s="328">
        <f>SUM(AA177:AA182)</f>
        <v>5.7032499999999997</v>
      </c>
      <c r="AB183" s="327">
        <f>SUM(AB177:AB182)</f>
        <v>20.746841590000002</v>
      </c>
      <c r="AC183" s="327">
        <f>SUM(AC177:AC182)</f>
        <v>5.08193144</v>
      </c>
      <c r="AD183" s="178">
        <f>AC183/AB183</f>
        <v>0.24494964295912375</v>
      </c>
      <c r="AE183" s="328">
        <f>SUM(AE177:AE182)</f>
        <v>1.1599999999999999</v>
      </c>
      <c r="AF183" s="327">
        <f>SUM(AF177:AF182)</f>
        <v>1.1599999999999999</v>
      </c>
      <c r="AG183" s="327">
        <f>SUM(AG177:AG182)</f>
        <v>0</v>
      </c>
      <c r="AH183" s="178">
        <f>AG183/AF183</f>
        <v>0</v>
      </c>
      <c r="AI183" s="326">
        <f>SUM(AI177:AI182)</f>
        <v>33.798259999999999</v>
      </c>
      <c r="AJ183" s="327">
        <f>SUM(AJ177:AJ182)</f>
        <v>26.77999187</v>
      </c>
      <c r="AK183" s="327">
        <f>SUM(AK177:AK182)</f>
        <v>15.5426237</v>
      </c>
      <c r="AL183" s="178">
        <f>AK183/AJ183</f>
        <v>0.58038194243858077</v>
      </c>
      <c r="AM183" s="328">
        <f>SUM(AM177:AM182)</f>
        <v>34.242479999999993</v>
      </c>
      <c r="AN183" s="327">
        <f>SUM(AN177:AN182)</f>
        <v>35.841768880000004</v>
      </c>
      <c r="AO183" s="327">
        <f>SUM(AO177:AO182)</f>
        <v>35.521133540000001</v>
      </c>
      <c r="AP183" s="178">
        <f>AO183/AN183</f>
        <v>0.99105414297286765</v>
      </c>
      <c r="AQ183" s="328">
        <f>SUM(AQ177:AQ182)</f>
        <v>45.838659999999997</v>
      </c>
      <c r="AR183" s="327">
        <f>SUM(AR177:AR182)</f>
        <v>51.501066550000004</v>
      </c>
      <c r="AS183" s="327">
        <f>SUM(AS177:AS182)</f>
        <v>49.921407840000001</v>
      </c>
      <c r="AT183" s="178">
        <f>AS183/AR183</f>
        <v>0.96932765055522907</v>
      </c>
      <c r="AU183" s="328">
        <f>SUM(AU177:AU182)</f>
        <v>10.061121</v>
      </c>
      <c r="AV183" s="327">
        <f>SUM(AV177:AV182)</f>
        <v>15.948105539999998</v>
      </c>
      <c r="AW183" s="327">
        <f>SUM(AW177:AW182)</f>
        <v>15.333556279999998</v>
      </c>
      <c r="AX183" s="178">
        <f>AW183/AV183</f>
        <v>0.96146568892094253</v>
      </c>
      <c r="AY183" s="328">
        <f>SUM(AY177:AY182)</f>
        <v>1.6845099999999997</v>
      </c>
      <c r="AZ183" s="327">
        <f>SUM(AZ177:AZ182)</f>
        <v>2.1105099999999997</v>
      </c>
      <c r="BA183" s="327">
        <f>SUM(BA177:BA182)</f>
        <v>0.74280352999999999</v>
      </c>
      <c r="BB183" s="178">
        <f>BA183/AZ183</f>
        <v>0.35195451810225969</v>
      </c>
      <c r="BC183" s="328">
        <f>SUM(BC177:BC182)</f>
        <v>13.463290000000001</v>
      </c>
      <c r="BD183" s="327">
        <f>SUM(BD177:BD182)</f>
        <v>13.93672304</v>
      </c>
      <c r="BE183" s="327">
        <f>SUM(BE177:BE182)</f>
        <v>11.302493190000002</v>
      </c>
      <c r="BF183" s="178">
        <f>BE183/BD183</f>
        <v>0.81098642468251281</v>
      </c>
      <c r="BG183" s="328">
        <f>SUM(BG177:BG182)</f>
        <v>1.8545</v>
      </c>
      <c r="BH183" s="327">
        <f>SUM(BH177:BH182)</f>
        <v>2.9045000000000001</v>
      </c>
      <c r="BI183" s="327">
        <f>SUM(BI177:BI182)</f>
        <v>1.6597900000000001</v>
      </c>
      <c r="BJ183" s="180">
        <f>BI183/BH183</f>
        <v>0.57145463935272856</v>
      </c>
      <c r="BK183" s="328">
        <f>SUM(BK177:BK182)</f>
        <v>97.38206000000001</v>
      </c>
      <c r="BL183" s="327">
        <f>SUM(BL177:BL182)</f>
        <v>80.993594869999995</v>
      </c>
      <c r="BM183" s="327">
        <f>SUM(BM177:BM182)</f>
        <v>60.906380059999996</v>
      </c>
      <c r="BN183" s="178">
        <f>BM183/BL183</f>
        <v>0.75199008215104801</v>
      </c>
      <c r="BO183" s="328">
        <f>SUM(BO177:BO182)</f>
        <v>2474.4289406362586</v>
      </c>
      <c r="BP183" s="327">
        <f>SUM(BP177:BP182)</f>
        <v>2619.1962629462587</v>
      </c>
      <c r="BQ183" s="327">
        <f>SUM(BQ177:BQ182)</f>
        <v>2376.0905293862588</v>
      </c>
      <c r="BR183" s="178">
        <f t="shared" si="123"/>
        <v>0.9071830786416375</v>
      </c>
    </row>
    <row r="184" spans="2:70" x14ac:dyDescent="0.35">
      <c r="B184" s="8" t="s">
        <v>64</v>
      </c>
      <c r="C184" s="258">
        <v>4442.2447199999997</v>
      </c>
      <c r="D184" s="322">
        <v>4314.9650199999996</v>
      </c>
      <c r="E184" s="322">
        <v>1043.2893592400001</v>
      </c>
      <c r="F184" s="12">
        <v>0.24178396682344372</v>
      </c>
      <c r="G184" s="258">
        <v>0</v>
      </c>
      <c r="H184" s="322">
        <v>0</v>
      </c>
      <c r="I184" s="322">
        <v>0</v>
      </c>
      <c r="J184" s="12">
        <v>0</v>
      </c>
      <c r="K184" s="322">
        <v>0.32</v>
      </c>
      <c r="L184" s="322">
        <v>0.32</v>
      </c>
      <c r="M184" s="322">
        <v>0.11554814999999999</v>
      </c>
      <c r="N184" s="85">
        <f t="shared" si="124"/>
        <v>0.36108796874999993</v>
      </c>
      <c r="O184" s="323">
        <v>3.5740000000000001E-2</v>
      </c>
      <c r="P184" s="322">
        <v>3.5740000000000001E-2</v>
      </c>
      <c r="Q184" s="322">
        <v>1.8987799999999999E-3</v>
      </c>
      <c r="R184" s="85">
        <f>Q184/P184</f>
        <v>5.3127588136541684E-2</v>
      </c>
      <c r="S184" s="323">
        <v>0</v>
      </c>
      <c r="T184" s="322">
        <v>0</v>
      </c>
      <c r="U184" s="322">
        <v>0</v>
      </c>
      <c r="V184" s="12">
        <v>0</v>
      </c>
      <c r="W184" s="258">
        <v>0</v>
      </c>
      <c r="X184" s="322">
        <v>0</v>
      </c>
      <c r="Y184" s="322">
        <v>0</v>
      </c>
      <c r="Z184" s="12">
        <v>0</v>
      </c>
      <c r="AA184" s="323">
        <v>0</v>
      </c>
      <c r="AB184" s="322">
        <v>0</v>
      </c>
      <c r="AC184" s="322">
        <v>0</v>
      </c>
      <c r="AD184" s="12">
        <v>0</v>
      </c>
      <c r="AE184" s="323">
        <v>0</v>
      </c>
      <c r="AF184" s="322">
        <v>0</v>
      </c>
      <c r="AG184" s="322">
        <v>0</v>
      </c>
      <c r="AH184" s="12">
        <v>0</v>
      </c>
      <c r="AI184" s="258">
        <v>1096.4043999999999</v>
      </c>
      <c r="AJ184" s="322">
        <v>969.12470000000008</v>
      </c>
      <c r="AK184" s="322">
        <v>559.86258399999997</v>
      </c>
      <c r="AL184" s="85">
        <f>AK184/AJ184</f>
        <v>0.57769922075043589</v>
      </c>
      <c r="AM184" s="323">
        <v>0</v>
      </c>
      <c r="AN184" s="322">
        <v>0</v>
      </c>
      <c r="AO184" s="322">
        <v>0</v>
      </c>
      <c r="AP184" s="12">
        <v>0</v>
      </c>
      <c r="AQ184" s="323">
        <v>0</v>
      </c>
      <c r="AR184" s="322">
        <v>0</v>
      </c>
      <c r="AS184" s="322">
        <v>0</v>
      </c>
      <c r="AT184" s="12">
        <v>0</v>
      </c>
      <c r="AU184" s="323">
        <v>0</v>
      </c>
      <c r="AV184" s="322">
        <v>0</v>
      </c>
      <c r="AW184" s="322">
        <v>0</v>
      </c>
      <c r="AX184" s="12">
        <v>0</v>
      </c>
      <c r="AY184" s="323">
        <v>0</v>
      </c>
      <c r="AZ184" s="322">
        <v>0</v>
      </c>
      <c r="BA184" s="322">
        <v>0</v>
      </c>
      <c r="BB184" s="12">
        <v>0</v>
      </c>
      <c r="BC184" s="323">
        <v>2.205E-2</v>
      </c>
      <c r="BD184" s="322">
        <v>2.205E-2</v>
      </c>
      <c r="BE184" s="322">
        <v>0</v>
      </c>
      <c r="BF184" s="12">
        <v>0</v>
      </c>
      <c r="BG184" s="323">
        <v>0</v>
      </c>
      <c r="BH184" s="322">
        <v>0</v>
      </c>
      <c r="BI184" s="322">
        <v>0</v>
      </c>
      <c r="BJ184" s="6">
        <v>0</v>
      </c>
      <c r="BK184" s="323">
        <v>544.87172999999996</v>
      </c>
      <c r="BL184" s="322">
        <v>544.87172999999996</v>
      </c>
      <c r="BM184" s="322">
        <v>198.37092293999999</v>
      </c>
      <c r="BN184" s="85">
        <f>BM184/BL184</f>
        <v>0.36406903132963053</v>
      </c>
      <c r="BO184" s="323">
        <v>2800.5907999999999</v>
      </c>
      <c r="BP184" s="322">
        <v>2800.5907999999999</v>
      </c>
      <c r="BQ184" s="322">
        <v>284.93840537000005</v>
      </c>
      <c r="BR184" s="85">
        <f t="shared" si="123"/>
        <v>0.10174224858911915</v>
      </c>
    </row>
    <row r="185" spans="2:70" x14ac:dyDescent="0.35">
      <c r="B185" s="8" t="s">
        <v>65</v>
      </c>
      <c r="C185" s="258">
        <v>11.87696</v>
      </c>
      <c r="D185" s="322">
        <v>23.07696</v>
      </c>
      <c r="E185" s="322">
        <v>12.01961683</v>
      </c>
      <c r="F185" s="12">
        <v>0.52084922927456656</v>
      </c>
      <c r="G185" s="258">
        <v>0</v>
      </c>
      <c r="H185" s="322">
        <v>0</v>
      </c>
      <c r="I185" s="322">
        <v>0</v>
      </c>
      <c r="J185" s="12">
        <v>0</v>
      </c>
      <c r="K185" s="322">
        <v>0.62</v>
      </c>
      <c r="L185" s="322">
        <v>11.82</v>
      </c>
      <c r="M185" s="322">
        <v>11.420394589999999</v>
      </c>
      <c r="N185" s="85">
        <f t="shared" si="124"/>
        <v>0.96619243570219959</v>
      </c>
      <c r="O185" s="323">
        <v>0</v>
      </c>
      <c r="P185" s="322">
        <v>0</v>
      </c>
      <c r="Q185" s="322">
        <v>0</v>
      </c>
      <c r="R185" s="12">
        <v>0</v>
      </c>
      <c r="S185" s="323">
        <v>0</v>
      </c>
      <c r="T185" s="322">
        <v>0</v>
      </c>
      <c r="U185" s="322">
        <v>0</v>
      </c>
      <c r="V185" s="12">
        <v>0</v>
      </c>
      <c r="W185" s="258">
        <v>0</v>
      </c>
      <c r="X185" s="322">
        <v>0</v>
      </c>
      <c r="Y185" s="322">
        <v>0</v>
      </c>
      <c r="Z185" s="12">
        <v>0</v>
      </c>
      <c r="AA185" s="323">
        <v>0</v>
      </c>
      <c r="AB185" s="322">
        <v>0</v>
      </c>
      <c r="AC185" s="322">
        <v>0</v>
      </c>
      <c r="AD185" s="12">
        <v>0</v>
      </c>
      <c r="AE185" s="323">
        <v>0</v>
      </c>
      <c r="AF185" s="322">
        <v>0</v>
      </c>
      <c r="AG185" s="322">
        <v>0</v>
      </c>
      <c r="AH185" s="12">
        <v>0</v>
      </c>
      <c r="AI185" s="258">
        <v>0</v>
      </c>
      <c r="AJ185" s="322">
        <v>0</v>
      </c>
      <c r="AK185" s="322">
        <v>0</v>
      </c>
      <c r="AL185" s="12">
        <v>0</v>
      </c>
      <c r="AM185" s="323">
        <v>0</v>
      </c>
      <c r="AN185" s="322">
        <v>0</v>
      </c>
      <c r="AO185" s="322">
        <v>0</v>
      </c>
      <c r="AP185" s="12">
        <v>0</v>
      </c>
      <c r="AQ185" s="323">
        <v>0</v>
      </c>
      <c r="AR185" s="322">
        <v>0</v>
      </c>
      <c r="AS185" s="322">
        <v>0</v>
      </c>
      <c r="AT185" s="12">
        <v>0</v>
      </c>
      <c r="AU185" s="323">
        <v>0</v>
      </c>
      <c r="AV185" s="322">
        <v>0</v>
      </c>
      <c r="AW185" s="322">
        <v>0</v>
      </c>
      <c r="AX185" s="12">
        <v>0</v>
      </c>
      <c r="AY185" s="323">
        <v>0</v>
      </c>
      <c r="AZ185" s="322">
        <v>0</v>
      </c>
      <c r="BA185" s="322">
        <v>0</v>
      </c>
      <c r="BB185" s="12">
        <v>0</v>
      </c>
      <c r="BC185" s="323">
        <v>0</v>
      </c>
      <c r="BD185" s="322">
        <v>0</v>
      </c>
      <c r="BE185" s="322">
        <v>0</v>
      </c>
      <c r="BF185" s="12">
        <v>0</v>
      </c>
      <c r="BG185" s="323">
        <v>0</v>
      </c>
      <c r="BH185" s="322">
        <v>0</v>
      </c>
      <c r="BI185" s="322">
        <v>0</v>
      </c>
      <c r="BJ185" s="6">
        <v>0</v>
      </c>
      <c r="BK185" s="323">
        <v>0</v>
      </c>
      <c r="BL185" s="322">
        <v>0</v>
      </c>
      <c r="BM185" s="322">
        <v>0</v>
      </c>
      <c r="BN185" s="12">
        <v>0</v>
      </c>
      <c r="BO185" s="323">
        <v>11.256959999999999</v>
      </c>
      <c r="BP185" s="322">
        <v>11.256959999999999</v>
      </c>
      <c r="BQ185" s="322">
        <v>0.59922224000000002</v>
      </c>
      <c r="BR185" s="85">
        <f t="shared" si="123"/>
        <v>5.3231266700778899E-2</v>
      </c>
    </row>
    <row r="186" spans="2:70" x14ac:dyDescent="0.35">
      <c r="B186" s="329" t="s">
        <v>66</v>
      </c>
      <c r="C186" s="330">
        <v>4454.1216799999993</v>
      </c>
      <c r="D186" s="331">
        <v>4338.04198</v>
      </c>
      <c r="E186" s="331">
        <v>1055.30897607</v>
      </c>
      <c r="F186" s="332">
        <v>0.24326850245695408</v>
      </c>
      <c r="G186" s="330">
        <v>0</v>
      </c>
      <c r="H186" s="331">
        <v>0</v>
      </c>
      <c r="I186" s="331">
        <v>0</v>
      </c>
      <c r="J186" s="332">
        <v>0</v>
      </c>
      <c r="K186" s="331">
        <f>SUM(K184:K185)</f>
        <v>0.94</v>
      </c>
      <c r="L186" s="331">
        <f>SUM(L184:L185)</f>
        <v>12.14</v>
      </c>
      <c r="M186" s="331">
        <f>SUM(M184:M185)</f>
        <v>11.535942739999999</v>
      </c>
      <c r="N186" s="178">
        <f t="shared" si="124"/>
        <v>0.95024240032948915</v>
      </c>
      <c r="O186" s="333">
        <f>SUM(O184:O185)</f>
        <v>3.5740000000000001E-2</v>
      </c>
      <c r="P186" s="330">
        <f>SUM(P184:P185)</f>
        <v>3.5740000000000001E-2</v>
      </c>
      <c r="Q186" s="330">
        <f>SUM(Q184:Q185)</f>
        <v>1.8987799999999999E-3</v>
      </c>
      <c r="R186" s="178">
        <f>Q186/P186</f>
        <v>5.3127588136541684E-2</v>
      </c>
      <c r="S186" s="334">
        <v>0</v>
      </c>
      <c r="T186" s="335">
        <v>0</v>
      </c>
      <c r="U186" s="335">
        <v>0</v>
      </c>
      <c r="V186" s="336">
        <v>0</v>
      </c>
      <c r="W186" s="337">
        <v>0</v>
      </c>
      <c r="X186" s="335">
        <v>0</v>
      </c>
      <c r="Y186" s="335">
        <v>0</v>
      </c>
      <c r="Z186" s="336">
        <v>0</v>
      </c>
      <c r="AA186" s="334">
        <v>0</v>
      </c>
      <c r="AB186" s="335">
        <v>0</v>
      </c>
      <c r="AC186" s="335">
        <v>0</v>
      </c>
      <c r="AD186" s="336">
        <v>0</v>
      </c>
      <c r="AE186" s="334">
        <v>0</v>
      </c>
      <c r="AF186" s="335">
        <v>0</v>
      </c>
      <c r="AG186" s="335">
        <v>0</v>
      </c>
      <c r="AH186" s="336">
        <v>0</v>
      </c>
      <c r="AI186" s="338">
        <f>SUM(AI184:AI185)</f>
        <v>1096.4043999999999</v>
      </c>
      <c r="AJ186" s="339">
        <f>SUM(AJ184:AJ185)</f>
        <v>969.12470000000008</v>
      </c>
      <c r="AK186" s="335">
        <f>SUM(AK184:AK185)</f>
        <v>559.86258399999997</v>
      </c>
      <c r="AL186" s="340">
        <f>AK186/AJ186</f>
        <v>0.57769922075043589</v>
      </c>
      <c r="AM186" s="341">
        <f t="shared" ref="AM186:AW186" si="125">SUM(AM184:AM185)</f>
        <v>0</v>
      </c>
      <c r="AN186" s="335">
        <f t="shared" si="125"/>
        <v>0</v>
      </c>
      <c r="AO186" s="335">
        <f t="shared" si="125"/>
        <v>0</v>
      </c>
      <c r="AP186" s="342">
        <f t="shared" si="125"/>
        <v>0</v>
      </c>
      <c r="AQ186" s="341">
        <f t="shared" si="125"/>
        <v>0</v>
      </c>
      <c r="AR186" s="335">
        <f t="shared" si="125"/>
        <v>0</v>
      </c>
      <c r="AS186" s="335">
        <f t="shared" si="125"/>
        <v>0</v>
      </c>
      <c r="AT186" s="342">
        <f t="shared" si="125"/>
        <v>0</v>
      </c>
      <c r="AU186" s="341">
        <f t="shared" si="125"/>
        <v>0</v>
      </c>
      <c r="AV186" s="335">
        <f t="shared" si="125"/>
        <v>0</v>
      </c>
      <c r="AW186" s="335">
        <f t="shared" si="125"/>
        <v>0</v>
      </c>
      <c r="AX186" s="336">
        <v>0</v>
      </c>
      <c r="AY186" s="176">
        <f>SUM(AY184:AY185)</f>
        <v>0</v>
      </c>
      <c r="AZ186" s="331">
        <f>SUM(AZ184:AZ185)</f>
        <v>0</v>
      </c>
      <c r="BA186" s="331">
        <f>SUM(BA184:BA185)</f>
        <v>0</v>
      </c>
      <c r="BB186" s="332">
        <v>0</v>
      </c>
      <c r="BC186" s="176">
        <f>SUM(BC184:BC185)</f>
        <v>2.205E-2</v>
      </c>
      <c r="BD186" s="331">
        <f>SUM(BD184:BD185)</f>
        <v>2.205E-2</v>
      </c>
      <c r="BE186" s="331">
        <f>SUM(BE184:BE185)</f>
        <v>0</v>
      </c>
      <c r="BF186" s="178">
        <f>BE186/BD186</f>
        <v>0</v>
      </c>
      <c r="BG186" s="176">
        <f>SUM(BG184:BG185)</f>
        <v>0</v>
      </c>
      <c r="BH186" s="331">
        <f>SUM(BH184:BH185)</f>
        <v>0</v>
      </c>
      <c r="BI186" s="331">
        <f>SUM(BI184:BI185)</f>
        <v>0</v>
      </c>
      <c r="BJ186" s="177">
        <v>0</v>
      </c>
      <c r="BK186" s="341">
        <f>SUM(BK184:BK185)</f>
        <v>544.87172999999996</v>
      </c>
      <c r="BL186" s="335">
        <f>SUM(BL184:BL185)</f>
        <v>544.87172999999996</v>
      </c>
      <c r="BM186" s="335">
        <f>SUM(BM184:BM185)</f>
        <v>198.37092293999999</v>
      </c>
      <c r="BN186" s="336">
        <v>0</v>
      </c>
      <c r="BO186" s="176">
        <f>SUM(BO184:BO185)</f>
        <v>2811.8477600000001</v>
      </c>
      <c r="BP186" s="331">
        <f>SUM(BP184:BP185)</f>
        <v>2811.8477600000001</v>
      </c>
      <c r="BQ186" s="331">
        <f>SUM(BQ184:BQ185)</f>
        <v>285.53762761000007</v>
      </c>
      <c r="BR186" s="332">
        <v>0</v>
      </c>
    </row>
    <row r="187" spans="2:70" x14ac:dyDescent="0.35">
      <c r="B187" s="343" t="s">
        <v>177</v>
      </c>
      <c r="C187" s="344">
        <v>7069.6512499999999</v>
      </c>
      <c r="D187" s="207">
        <v>7066.8466988199998</v>
      </c>
      <c r="E187" s="207">
        <v>3693.3898927899995</v>
      </c>
      <c r="F187" s="319">
        <v>0.5226361983211989</v>
      </c>
      <c r="G187" s="344">
        <f>G194+G197</f>
        <v>1.88666</v>
      </c>
      <c r="H187" s="207">
        <f>H194+H197</f>
        <v>1.7301558400000001</v>
      </c>
      <c r="I187" s="207">
        <f>I194+I197</f>
        <v>1.6185217999999999</v>
      </c>
      <c r="J187" s="319">
        <f>I187/H187</f>
        <v>0.93547746542877885</v>
      </c>
      <c r="K187" s="207">
        <f>K194+K197</f>
        <v>211.59748000000002</v>
      </c>
      <c r="L187" s="207">
        <f>L194+L197</f>
        <v>202.18952308000001</v>
      </c>
      <c r="M187" s="207">
        <f>M194+M197</f>
        <v>164.23013269</v>
      </c>
      <c r="N187" s="319">
        <f t="shared" si="124"/>
        <v>0.81225837119670796</v>
      </c>
      <c r="O187" s="209">
        <f>O194+O197</f>
        <v>13.286960000000001</v>
      </c>
      <c r="P187" s="207">
        <f>P194+P197</f>
        <v>12.20294822</v>
      </c>
      <c r="Q187" s="207">
        <f>Q194+Q197</f>
        <v>10.04886977</v>
      </c>
      <c r="R187" s="319">
        <f>Q187/P187</f>
        <v>0.82347885026099044</v>
      </c>
      <c r="S187" s="224">
        <f t="shared" ref="S187:AS187" si="126">S194+S197</f>
        <v>0</v>
      </c>
      <c r="T187" s="225">
        <f t="shared" si="126"/>
        <v>0</v>
      </c>
      <c r="U187" s="225">
        <f t="shared" si="126"/>
        <v>0</v>
      </c>
      <c r="V187" s="345">
        <f t="shared" si="126"/>
        <v>0</v>
      </c>
      <c r="W187" s="321">
        <f t="shared" si="126"/>
        <v>1.94</v>
      </c>
      <c r="X187" s="225">
        <f t="shared" si="126"/>
        <v>1.93995491</v>
      </c>
      <c r="Y187" s="225">
        <f t="shared" si="126"/>
        <v>1.40019414</v>
      </c>
      <c r="Z187" s="345">
        <f t="shared" si="126"/>
        <v>0.72176633218758679</v>
      </c>
      <c r="AA187" s="224">
        <f t="shared" si="126"/>
        <v>0.27803</v>
      </c>
      <c r="AB187" s="225">
        <f t="shared" si="126"/>
        <v>0</v>
      </c>
      <c r="AC187" s="225">
        <f t="shared" si="126"/>
        <v>0</v>
      </c>
      <c r="AD187" s="345">
        <f t="shared" si="126"/>
        <v>0</v>
      </c>
      <c r="AE187" s="224">
        <f t="shared" si="126"/>
        <v>0</v>
      </c>
      <c r="AF187" s="225">
        <f t="shared" si="126"/>
        <v>0</v>
      </c>
      <c r="AG187" s="225">
        <f t="shared" si="126"/>
        <v>0</v>
      </c>
      <c r="AH187" s="345">
        <f t="shared" si="126"/>
        <v>0</v>
      </c>
      <c r="AI187" s="321">
        <f t="shared" si="126"/>
        <v>863.78969999999993</v>
      </c>
      <c r="AJ187" s="225">
        <f t="shared" si="126"/>
        <v>737.39</v>
      </c>
      <c r="AK187" s="225">
        <f t="shared" si="126"/>
        <v>544.70458399999995</v>
      </c>
      <c r="AL187" s="319">
        <f>AK187/AJ187</f>
        <v>0.73869266466862848</v>
      </c>
      <c r="AM187" s="224">
        <f t="shared" si="126"/>
        <v>0</v>
      </c>
      <c r="AN187" s="225">
        <f t="shared" si="126"/>
        <v>0</v>
      </c>
      <c r="AO187" s="225">
        <f t="shared" si="126"/>
        <v>0</v>
      </c>
      <c r="AP187" s="345">
        <f t="shared" si="126"/>
        <v>0</v>
      </c>
      <c r="AQ187" s="224">
        <f t="shared" si="126"/>
        <v>45.832659999999997</v>
      </c>
      <c r="AR187" s="225">
        <f t="shared" si="126"/>
        <v>51.495066550000004</v>
      </c>
      <c r="AS187" s="225">
        <f t="shared" si="126"/>
        <v>49.91540784</v>
      </c>
      <c r="AT187" s="319">
        <f>AS187/AR187</f>
        <v>0.96932407673526921</v>
      </c>
      <c r="AU187" s="224">
        <f t="shared" ref="AU187:BE187" si="127">AU194+AU197</f>
        <v>0</v>
      </c>
      <c r="AV187" s="225">
        <f t="shared" si="127"/>
        <v>0</v>
      </c>
      <c r="AW187" s="225">
        <f t="shared" si="127"/>
        <v>0</v>
      </c>
      <c r="AX187" s="345">
        <f t="shared" si="127"/>
        <v>0</v>
      </c>
      <c r="AY187" s="209">
        <f t="shared" si="127"/>
        <v>0</v>
      </c>
      <c r="AZ187" s="207">
        <f t="shared" si="127"/>
        <v>0</v>
      </c>
      <c r="BA187" s="207">
        <f t="shared" si="127"/>
        <v>0</v>
      </c>
      <c r="BB187" s="346">
        <f t="shared" si="127"/>
        <v>0</v>
      </c>
      <c r="BC187" s="209">
        <f t="shared" si="127"/>
        <v>12.680340000000001</v>
      </c>
      <c r="BD187" s="207">
        <f t="shared" si="127"/>
        <v>13.153773040000001</v>
      </c>
      <c r="BE187" s="207">
        <f t="shared" si="127"/>
        <v>10.696793190000001</v>
      </c>
      <c r="BF187" s="347">
        <f>BE187/BD187</f>
        <v>0.81321101994625877</v>
      </c>
      <c r="BG187" s="209">
        <f t="shared" ref="BG187:BM187" si="128">BG194+BG197</f>
        <v>0</v>
      </c>
      <c r="BH187" s="207">
        <f t="shared" si="128"/>
        <v>0</v>
      </c>
      <c r="BI187" s="207">
        <f t="shared" si="128"/>
        <v>0</v>
      </c>
      <c r="BJ187" s="363">
        <f t="shared" si="128"/>
        <v>0</v>
      </c>
      <c r="BK187" s="224">
        <f t="shared" si="128"/>
        <v>642.25378999999998</v>
      </c>
      <c r="BL187" s="225">
        <f t="shared" si="128"/>
        <v>625.86532486999999</v>
      </c>
      <c r="BM187" s="225">
        <f t="shared" si="128"/>
        <v>259.27730299999996</v>
      </c>
      <c r="BN187" s="320">
        <f>BM187/BL187</f>
        <v>0.41427011962015164</v>
      </c>
      <c r="BO187" s="209">
        <f>BO194+BO197</f>
        <v>5276.10563</v>
      </c>
      <c r="BP187" s="207">
        <f>BP194+BP197</f>
        <v>5420.8799523100006</v>
      </c>
      <c r="BQ187" s="207">
        <f>BQ194+BQ197</f>
        <v>2651.4980863600003</v>
      </c>
      <c r="BR187" s="347">
        <f t="shared" ref="BR187:BR198" si="129">BQ187/BP187</f>
        <v>0.48912687786604037</v>
      </c>
    </row>
    <row r="188" spans="2:70" x14ac:dyDescent="0.35">
      <c r="B188" s="8" t="s">
        <v>57</v>
      </c>
      <c r="C188" s="258">
        <v>625.80871000000002</v>
      </c>
      <c r="D188" s="322">
        <v>636.09274068000002</v>
      </c>
      <c r="E188" s="322">
        <v>609.90263200999982</v>
      </c>
      <c r="F188" s="12">
        <v>0.95882658770480189</v>
      </c>
      <c r="G188" s="258">
        <v>0</v>
      </c>
      <c r="H188" s="322">
        <v>0</v>
      </c>
      <c r="I188" s="322">
        <v>0</v>
      </c>
      <c r="J188" s="12">
        <v>0</v>
      </c>
      <c r="K188" s="322">
        <v>79.770570000000006</v>
      </c>
      <c r="L188" s="322">
        <v>74.015440999999996</v>
      </c>
      <c r="M188" s="322">
        <v>67.276981079999985</v>
      </c>
      <c r="N188" s="85">
        <f t="shared" si="124"/>
        <v>0.908958727679539</v>
      </c>
      <c r="O188" s="323">
        <v>4.3710899999999997</v>
      </c>
      <c r="P188" s="322">
        <v>4.3875302199999995</v>
      </c>
      <c r="Q188" s="322">
        <v>4.3344963700000001</v>
      </c>
      <c r="R188" s="85">
        <f>Q188/P188</f>
        <v>0.98791259607552073</v>
      </c>
      <c r="S188" s="323">
        <v>0</v>
      </c>
      <c r="T188" s="322">
        <v>0</v>
      </c>
      <c r="U188" s="322">
        <v>0</v>
      </c>
      <c r="V188" s="12">
        <v>0</v>
      </c>
      <c r="W188" s="258">
        <v>0</v>
      </c>
      <c r="X188" s="322">
        <v>0</v>
      </c>
      <c r="Y188" s="322">
        <v>0</v>
      </c>
      <c r="Z188" s="12">
        <v>0</v>
      </c>
      <c r="AA188" s="323">
        <v>0.27803</v>
      </c>
      <c r="AB188" s="322">
        <v>0</v>
      </c>
      <c r="AC188" s="322">
        <v>0</v>
      </c>
      <c r="AD188" s="12">
        <v>0</v>
      </c>
      <c r="AE188" s="323">
        <v>0</v>
      </c>
      <c r="AF188" s="322">
        <v>0</v>
      </c>
      <c r="AG188" s="322">
        <v>0</v>
      </c>
      <c r="AH188" s="12">
        <v>0</v>
      </c>
      <c r="AI188" s="258">
        <v>0</v>
      </c>
      <c r="AJ188" s="322">
        <v>0</v>
      </c>
      <c r="AK188" s="322">
        <v>0</v>
      </c>
      <c r="AL188" s="12">
        <v>0</v>
      </c>
      <c r="AM188" s="323">
        <v>0</v>
      </c>
      <c r="AN188" s="322">
        <v>0</v>
      </c>
      <c r="AO188" s="322">
        <v>0</v>
      </c>
      <c r="AP188" s="12">
        <v>0</v>
      </c>
      <c r="AQ188" s="323">
        <v>10.050929999999999</v>
      </c>
      <c r="AR188" s="322">
        <v>11.21524866</v>
      </c>
      <c r="AS188" s="322">
        <v>11.018163010000002</v>
      </c>
      <c r="AT188" s="85">
        <f>AS188/AR188</f>
        <v>0.98242699239447817</v>
      </c>
      <c r="AU188" s="323">
        <v>0</v>
      </c>
      <c r="AV188" s="322">
        <v>0</v>
      </c>
      <c r="AW188" s="322">
        <v>0</v>
      </c>
      <c r="AX188" s="12">
        <v>0</v>
      </c>
      <c r="AY188" s="323">
        <v>0</v>
      </c>
      <c r="AZ188" s="322">
        <v>0</v>
      </c>
      <c r="BA188" s="322">
        <v>0</v>
      </c>
      <c r="BB188" s="12">
        <v>0</v>
      </c>
      <c r="BC188" s="323">
        <v>5.7238900000000008</v>
      </c>
      <c r="BD188" s="322">
        <v>5.7238900000000008</v>
      </c>
      <c r="BE188" s="322">
        <v>5.1368598500000004</v>
      </c>
      <c r="BF188" s="85">
        <f>BE188/BD188</f>
        <v>0.89744209794388075</v>
      </c>
      <c r="BG188" s="323">
        <v>0</v>
      </c>
      <c r="BH188" s="322">
        <v>0</v>
      </c>
      <c r="BI188" s="322">
        <v>0</v>
      </c>
      <c r="BJ188" s="6">
        <v>0</v>
      </c>
      <c r="BK188" s="57">
        <v>3.5822500000000002</v>
      </c>
      <c r="BL188" s="59">
        <v>3.0943791899999997</v>
      </c>
      <c r="BM188" s="59">
        <v>2.8365782599999996</v>
      </c>
      <c r="BN188" s="364">
        <f>BM188/BL188</f>
        <v>0.91668735013694291</v>
      </c>
      <c r="BO188" s="323">
        <v>522.03195000000005</v>
      </c>
      <c r="BP188" s="322">
        <v>537.65625160999991</v>
      </c>
      <c r="BQ188" s="322">
        <v>519.29955343999995</v>
      </c>
      <c r="BR188" s="85">
        <f t="shared" si="129"/>
        <v>0.96585792852769548</v>
      </c>
    </row>
    <row r="189" spans="2:70" x14ac:dyDescent="0.35">
      <c r="B189" s="8" t="s">
        <v>58</v>
      </c>
      <c r="C189" s="258">
        <v>268.39120000000003</v>
      </c>
      <c r="D189" s="322">
        <v>331.22669339999999</v>
      </c>
      <c r="E189" s="322">
        <v>285.92027318000021</v>
      </c>
      <c r="F189" s="85">
        <v>0.86321627718184446</v>
      </c>
      <c r="G189" s="258">
        <v>0.52700000000000002</v>
      </c>
      <c r="H189" s="322">
        <v>0.37049584000000002</v>
      </c>
      <c r="I189" s="322">
        <v>0.29887351000000001</v>
      </c>
      <c r="J189" s="85">
        <f>I189/H189</f>
        <v>0.80668519786888837</v>
      </c>
      <c r="K189" s="322">
        <v>43.855020000000003</v>
      </c>
      <c r="L189" s="322">
        <v>44.158580350000001</v>
      </c>
      <c r="M189" s="322">
        <v>37.200432290000009</v>
      </c>
      <c r="N189" s="85">
        <f t="shared" si="124"/>
        <v>0.84242817579619056</v>
      </c>
      <c r="O189" s="323">
        <v>2.4914200000000002</v>
      </c>
      <c r="P189" s="322">
        <v>1.390968</v>
      </c>
      <c r="Q189" s="322">
        <v>1.2006240899999998</v>
      </c>
      <c r="R189" s="85">
        <f>Q189/P189</f>
        <v>0.86315723294856517</v>
      </c>
      <c r="S189" s="323">
        <v>0</v>
      </c>
      <c r="T189" s="322">
        <v>0</v>
      </c>
      <c r="U189" s="322">
        <v>0</v>
      </c>
      <c r="V189" s="12">
        <v>0</v>
      </c>
      <c r="W189" s="258">
        <v>0</v>
      </c>
      <c r="X189" s="322">
        <v>0</v>
      </c>
      <c r="Y189" s="322">
        <v>0</v>
      </c>
      <c r="Z189" s="12">
        <v>0</v>
      </c>
      <c r="AA189" s="323">
        <v>0</v>
      </c>
      <c r="AB189" s="322">
        <v>0</v>
      </c>
      <c r="AC189" s="322">
        <v>0</v>
      </c>
      <c r="AD189" s="12">
        <v>0</v>
      </c>
      <c r="AE189" s="323">
        <v>0</v>
      </c>
      <c r="AF189" s="322">
        <v>0</v>
      </c>
      <c r="AG189" s="322">
        <v>0</v>
      </c>
      <c r="AH189" s="12">
        <v>0</v>
      </c>
      <c r="AI189" s="258">
        <v>0</v>
      </c>
      <c r="AJ189" s="322">
        <v>0</v>
      </c>
      <c r="AK189" s="322">
        <v>0</v>
      </c>
      <c r="AL189" s="12">
        <v>0</v>
      </c>
      <c r="AM189" s="323">
        <v>0</v>
      </c>
      <c r="AN189" s="322">
        <v>0</v>
      </c>
      <c r="AO189" s="322">
        <v>0</v>
      </c>
      <c r="AP189" s="12">
        <v>0</v>
      </c>
      <c r="AQ189" s="323">
        <v>16.57686</v>
      </c>
      <c r="AR189" s="322">
        <v>16.022160039999999</v>
      </c>
      <c r="AS189" s="322">
        <v>15.508585490000002</v>
      </c>
      <c r="AT189" s="85">
        <f>AS189/AR189</f>
        <v>0.96794598551519662</v>
      </c>
      <c r="AU189" s="323">
        <v>0</v>
      </c>
      <c r="AV189" s="322">
        <v>0</v>
      </c>
      <c r="AW189" s="322">
        <v>0</v>
      </c>
      <c r="AX189" s="12">
        <v>0</v>
      </c>
      <c r="AY189" s="323">
        <v>0</v>
      </c>
      <c r="AZ189" s="322">
        <v>0</v>
      </c>
      <c r="BA189" s="322">
        <v>0</v>
      </c>
      <c r="BB189" s="12">
        <v>0</v>
      </c>
      <c r="BC189" s="323">
        <v>5.0075599999999998</v>
      </c>
      <c r="BD189" s="322">
        <v>5.6084677100000002</v>
      </c>
      <c r="BE189" s="322">
        <v>4.4284225300000006</v>
      </c>
      <c r="BF189" s="85">
        <f>BE189/BD189</f>
        <v>0.78959579674570335</v>
      </c>
      <c r="BG189" s="323">
        <v>0</v>
      </c>
      <c r="BH189" s="322">
        <v>0</v>
      </c>
      <c r="BI189" s="322">
        <v>0</v>
      </c>
      <c r="BJ189" s="6">
        <v>0</v>
      </c>
      <c r="BK189" s="323">
        <v>0</v>
      </c>
      <c r="BL189" s="322">
        <v>0</v>
      </c>
      <c r="BM189" s="322">
        <v>0</v>
      </c>
      <c r="BN189" s="12">
        <v>0</v>
      </c>
      <c r="BO189" s="323">
        <v>199.93334000000004</v>
      </c>
      <c r="BP189" s="322">
        <v>263.67602145999996</v>
      </c>
      <c r="BQ189" s="322">
        <v>227.28333527000004</v>
      </c>
      <c r="BR189" s="85">
        <f t="shared" si="129"/>
        <v>0.86197953841805541</v>
      </c>
    </row>
    <row r="190" spans="2:70" x14ac:dyDescent="0.35">
      <c r="B190" s="8" t="s">
        <v>59</v>
      </c>
      <c r="C190" s="258">
        <v>2.5407099999999998</v>
      </c>
      <c r="D190" s="322">
        <v>3.2607803799999999</v>
      </c>
      <c r="E190" s="322">
        <v>3.0016491300000006</v>
      </c>
      <c r="F190" s="12">
        <v>0.9205309098431218</v>
      </c>
      <c r="G190" s="258">
        <v>0</v>
      </c>
      <c r="H190" s="322">
        <v>0</v>
      </c>
      <c r="I190" s="322">
        <v>0</v>
      </c>
      <c r="J190" s="12">
        <v>0</v>
      </c>
      <c r="K190" s="322">
        <v>1.17</v>
      </c>
      <c r="L190" s="322">
        <v>1.17</v>
      </c>
      <c r="M190" s="322">
        <v>1.0901343899999998</v>
      </c>
      <c r="N190" s="85">
        <f t="shared" si="124"/>
        <v>0.93173879487179478</v>
      </c>
      <c r="O190" s="323">
        <v>0</v>
      </c>
      <c r="P190" s="322">
        <v>0</v>
      </c>
      <c r="Q190" s="322">
        <v>0</v>
      </c>
      <c r="R190" s="12">
        <v>0</v>
      </c>
      <c r="S190" s="323">
        <v>0</v>
      </c>
      <c r="T190" s="322">
        <v>0</v>
      </c>
      <c r="U190" s="322">
        <v>0</v>
      </c>
      <c r="V190" s="12">
        <v>0</v>
      </c>
      <c r="W190" s="258">
        <v>0</v>
      </c>
      <c r="X190" s="322">
        <v>0</v>
      </c>
      <c r="Y190" s="322">
        <v>0</v>
      </c>
      <c r="Z190" s="12">
        <v>0</v>
      </c>
      <c r="AA190" s="323">
        <v>0</v>
      </c>
      <c r="AB190" s="322">
        <v>0</v>
      </c>
      <c r="AC190" s="322">
        <v>0</v>
      </c>
      <c r="AD190" s="12">
        <v>0</v>
      </c>
      <c r="AE190" s="323">
        <v>0</v>
      </c>
      <c r="AF190" s="322">
        <v>0</v>
      </c>
      <c r="AG190" s="322">
        <v>0</v>
      </c>
      <c r="AH190" s="12">
        <v>0</v>
      </c>
      <c r="AI190" s="258">
        <v>0</v>
      </c>
      <c r="AJ190" s="322">
        <v>0</v>
      </c>
      <c r="AK190" s="322">
        <v>0</v>
      </c>
      <c r="AL190" s="12">
        <v>0</v>
      </c>
      <c r="AM190" s="323">
        <v>0</v>
      </c>
      <c r="AN190" s="322">
        <v>0</v>
      </c>
      <c r="AO190" s="322">
        <v>0</v>
      </c>
      <c r="AP190" s="12">
        <v>0</v>
      </c>
      <c r="AQ190" s="323">
        <v>0</v>
      </c>
      <c r="AR190" s="322">
        <v>0</v>
      </c>
      <c r="AS190" s="322">
        <v>0</v>
      </c>
      <c r="AT190" s="12">
        <v>0</v>
      </c>
      <c r="AU190" s="323">
        <v>0</v>
      </c>
      <c r="AV190" s="322">
        <v>0</v>
      </c>
      <c r="AW190" s="322">
        <v>0</v>
      </c>
      <c r="AX190" s="12">
        <v>0</v>
      </c>
      <c r="AY190" s="323">
        <v>0</v>
      </c>
      <c r="AZ190" s="322">
        <v>0</v>
      </c>
      <c r="BA190" s="322">
        <v>0</v>
      </c>
      <c r="BB190" s="12">
        <v>0</v>
      </c>
      <c r="BC190" s="323">
        <v>0</v>
      </c>
      <c r="BD190" s="322">
        <v>0</v>
      </c>
      <c r="BE190" s="322">
        <v>0</v>
      </c>
      <c r="BF190" s="12">
        <v>0</v>
      </c>
      <c r="BG190" s="323">
        <v>0</v>
      </c>
      <c r="BH190" s="322">
        <v>0</v>
      </c>
      <c r="BI190" s="322">
        <v>0</v>
      </c>
      <c r="BJ190" s="6">
        <v>0</v>
      </c>
      <c r="BK190" s="323">
        <v>0</v>
      </c>
      <c r="BL190" s="322">
        <v>0</v>
      </c>
      <c r="BM190" s="322">
        <v>0</v>
      </c>
      <c r="BN190" s="12">
        <v>0</v>
      </c>
      <c r="BO190" s="323">
        <v>1.3707099999999999</v>
      </c>
      <c r="BP190" s="322">
        <v>2.0907803799999991</v>
      </c>
      <c r="BQ190" s="322">
        <v>1.9115147399999999</v>
      </c>
      <c r="BR190" s="85">
        <f t="shared" si="129"/>
        <v>0.91425898113698612</v>
      </c>
    </row>
    <row r="191" spans="2:70" x14ac:dyDescent="0.35">
      <c r="B191" s="8" t="s">
        <v>60</v>
      </c>
      <c r="C191" s="258">
        <v>310.23333000000002</v>
      </c>
      <c r="D191" s="322">
        <v>276.77858313000002</v>
      </c>
      <c r="E191" s="322">
        <v>275.44596364</v>
      </c>
      <c r="F191" s="12">
        <v>0.99518525069776043</v>
      </c>
      <c r="G191" s="258">
        <v>0</v>
      </c>
      <c r="H191" s="322">
        <v>0</v>
      </c>
      <c r="I191" s="322">
        <v>0</v>
      </c>
      <c r="J191" s="12">
        <v>0</v>
      </c>
      <c r="K191" s="322">
        <v>1.06595</v>
      </c>
      <c r="L191" s="322">
        <v>1.0869500000000001</v>
      </c>
      <c r="M191" s="322">
        <v>0.89111991000000002</v>
      </c>
      <c r="N191" s="85">
        <f t="shared" si="124"/>
        <v>0.81983523621141718</v>
      </c>
      <c r="O191" s="323">
        <v>0.19519</v>
      </c>
      <c r="P191" s="322">
        <v>0.19519</v>
      </c>
      <c r="Q191" s="322">
        <v>0.1005857</v>
      </c>
      <c r="R191" s="85">
        <f>Q191/P191</f>
        <v>0.51532199395460832</v>
      </c>
      <c r="S191" s="323">
        <v>0</v>
      </c>
      <c r="T191" s="322">
        <v>0</v>
      </c>
      <c r="U191" s="322">
        <v>0</v>
      </c>
      <c r="V191" s="12">
        <v>0</v>
      </c>
      <c r="W191" s="258">
        <v>0</v>
      </c>
      <c r="X191" s="322">
        <v>0</v>
      </c>
      <c r="Y191" s="322">
        <v>0</v>
      </c>
      <c r="Z191" s="12">
        <v>0</v>
      </c>
      <c r="AA191" s="323">
        <v>0</v>
      </c>
      <c r="AB191" s="322">
        <v>0</v>
      </c>
      <c r="AC191" s="322">
        <v>0</v>
      </c>
      <c r="AD191" s="12">
        <v>0</v>
      </c>
      <c r="AE191" s="323">
        <v>0</v>
      </c>
      <c r="AF191" s="322">
        <v>0</v>
      </c>
      <c r="AG191" s="322">
        <v>0</v>
      </c>
      <c r="AH191" s="12">
        <v>0</v>
      </c>
      <c r="AI191" s="258">
        <v>0.5</v>
      </c>
      <c r="AJ191" s="322">
        <v>0.5</v>
      </c>
      <c r="AK191" s="322">
        <v>0.5</v>
      </c>
      <c r="AL191" s="85">
        <f>AK191/AJ191</f>
        <v>1</v>
      </c>
      <c r="AM191" s="323">
        <v>0</v>
      </c>
      <c r="AN191" s="322">
        <v>0</v>
      </c>
      <c r="AO191" s="322">
        <v>0</v>
      </c>
      <c r="AP191" s="12">
        <v>0</v>
      </c>
      <c r="AQ191" s="323">
        <v>0</v>
      </c>
      <c r="AR191" s="322">
        <v>0</v>
      </c>
      <c r="AS191" s="322">
        <v>0</v>
      </c>
      <c r="AT191" s="12">
        <v>0</v>
      </c>
      <c r="AU191" s="323">
        <v>0</v>
      </c>
      <c r="AV191" s="322">
        <v>0</v>
      </c>
      <c r="AW191" s="322">
        <v>0</v>
      </c>
      <c r="AX191" s="12">
        <v>0</v>
      </c>
      <c r="AY191" s="323">
        <v>0</v>
      </c>
      <c r="AZ191" s="322">
        <v>0</v>
      </c>
      <c r="BA191" s="322">
        <v>0</v>
      </c>
      <c r="BB191" s="12">
        <v>0</v>
      </c>
      <c r="BC191" s="323">
        <v>0.52218999999999993</v>
      </c>
      <c r="BD191" s="322">
        <v>0.39888999999999997</v>
      </c>
      <c r="BE191" s="322">
        <v>0.23784087999999998</v>
      </c>
      <c r="BF191" s="85">
        <f>BE191/BD191</f>
        <v>0.59625681265511798</v>
      </c>
      <c r="BG191" s="323">
        <v>0</v>
      </c>
      <c r="BH191" s="322">
        <v>0</v>
      </c>
      <c r="BI191" s="322">
        <v>0</v>
      </c>
      <c r="BJ191" s="6">
        <v>0</v>
      </c>
      <c r="BK191" s="323">
        <v>2.2328399999999999</v>
      </c>
      <c r="BL191" s="322">
        <v>1.8092419799999999</v>
      </c>
      <c r="BM191" s="322">
        <v>1.0778399999999999</v>
      </c>
      <c r="BN191" s="85">
        <f>BM191/BL191</f>
        <v>0.59574120649135054</v>
      </c>
      <c r="BO191" s="323">
        <v>305.71715999999998</v>
      </c>
      <c r="BP191" s="322">
        <v>272.78831115000003</v>
      </c>
      <c r="BQ191" s="322">
        <v>272.63857715</v>
      </c>
      <c r="BR191" s="85">
        <f t="shared" si="129"/>
        <v>0.99945109818170441</v>
      </c>
    </row>
    <row r="192" spans="2:70" x14ac:dyDescent="0.35">
      <c r="B192" s="8" t="s">
        <v>61</v>
      </c>
      <c r="C192" s="258">
        <v>335.66262</v>
      </c>
      <c r="D192" s="322">
        <v>504.7274172299999</v>
      </c>
      <c r="E192" s="322">
        <v>346.9347813</v>
      </c>
      <c r="F192" s="85">
        <v>0.68737058748267843</v>
      </c>
      <c r="G192" s="258">
        <v>1.3596600000000001</v>
      </c>
      <c r="H192" s="322">
        <v>1.3596600000000001</v>
      </c>
      <c r="I192" s="322">
        <v>1.3196482899999999</v>
      </c>
      <c r="J192" s="85">
        <f>I192/H192</f>
        <v>0.97057226806701669</v>
      </c>
      <c r="K192" s="322">
        <v>84.795940000000002</v>
      </c>
      <c r="L192" s="322">
        <v>69.618551730000007</v>
      </c>
      <c r="M192" s="322">
        <v>46.235522279999998</v>
      </c>
      <c r="N192" s="85">
        <f t="shared" si="124"/>
        <v>0.66412645955799454</v>
      </c>
      <c r="O192" s="323">
        <v>6.1935199999999995</v>
      </c>
      <c r="P192" s="322">
        <v>6.1935199999999995</v>
      </c>
      <c r="Q192" s="322">
        <v>4.4112648300000004</v>
      </c>
      <c r="R192" s="85">
        <f>Q192/P192</f>
        <v>0.71223873177127073</v>
      </c>
      <c r="S192" s="323">
        <v>0</v>
      </c>
      <c r="T192" s="322">
        <v>0</v>
      </c>
      <c r="U192" s="322">
        <v>0</v>
      </c>
      <c r="V192" s="12">
        <v>0</v>
      </c>
      <c r="W192" s="258">
        <v>1.94</v>
      </c>
      <c r="X192" s="322">
        <v>1.93995491</v>
      </c>
      <c r="Y192" s="322">
        <v>1.40019414</v>
      </c>
      <c r="Z192" s="85">
        <f>Y192/X192</f>
        <v>0.72176633218758679</v>
      </c>
      <c r="AA192" s="323">
        <v>0</v>
      </c>
      <c r="AB192" s="322">
        <v>0</v>
      </c>
      <c r="AC192" s="322">
        <v>0</v>
      </c>
      <c r="AD192" s="12">
        <v>0</v>
      </c>
      <c r="AE192" s="323">
        <v>0</v>
      </c>
      <c r="AF192" s="322">
        <v>0</v>
      </c>
      <c r="AG192" s="322">
        <v>0</v>
      </c>
      <c r="AH192" s="12">
        <v>0</v>
      </c>
      <c r="AI192" s="258">
        <v>0</v>
      </c>
      <c r="AJ192" s="322">
        <v>0</v>
      </c>
      <c r="AK192" s="322">
        <v>0</v>
      </c>
      <c r="AL192" s="12">
        <v>0</v>
      </c>
      <c r="AM192" s="323">
        <v>0</v>
      </c>
      <c r="AN192" s="322">
        <v>0</v>
      </c>
      <c r="AO192" s="322">
        <v>0</v>
      </c>
      <c r="AP192" s="12">
        <v>0</v>
      </c>
      <c r="AQ192" s="323">
        <v>19.20487</v>
      </c>
      <c r="AR192" s="322">
        <v>24.257657850000001</v>
      </c>
      <c r="AS192" s="322">
        <v>23.38865934</v>
      </c>
      <c r="AT192" s="85">
        <f>AS192/AR192</f>
        <v>0.96417632257105967</v>
      </c>
      <c r="AU192" s="323">
        <v>0</v>
      </c>
      <c r="AV192" s="322">
        <v>0</v>
      </c>
      <c r="AW192" s="322">
        <v>0</v>
      </c>
      <c r="AX192" s="12">
        <v>0</v>
      </c>
      <c r="AY192" s="323">
        <v>0</v>
      </c>
      <c r="AZ192" s="322">
        <v>0</v>
      </c>
      <c r="BA192" s="322">
        <v>0</v>
      </c>
      <c r="BB192" s="12">
        <v>0</v>
      </c>
      <c r="BC192" s="323">
        <v>1.4046500000000002</v>
      </c>
      <c r="BD192" s="322">
        <v>1.4004753299999999</v>
      </c>
      <c r="BE192" s="322">
        <v>0.89366992999999995</v>
      </c>
      <c r="BF192" s="85">
        <f>BE192/BD192</f>
        <v>0.63811900920810938</v>
      </c>
      <c r="BG192" s="323">
        <v>0</v>
      </c>
      <c r="BH192" s="322">
        <v>0</v>
      </c>
      <c r="BI192" s="322">
        <v>0</v>
      </c>
      <c r="BJ192" s="6">
        <v>0</v>
      </c>
      <c r="BK192" s="323">
        <v>9.4176400000000005</v>
      </c>
      <c r="BL192" s="322">
        <v>10.545643630000001</v>
      </c>
      <c r="BM192" s="322">
        <v>6.7256951599999999</v>
      </c>
      <c r="BN192" s="85">
        <f>BM192/BL192</f>
        <v>0.63777000209516843</v>
      </c>
      <c r="BO192" s="323">
        <v>211.34634</v>
      </c>
      <c r="BP192" s="322">
        <v>389.41195378000003</v>
      </c>
      <c r="BQ192" s="322">
        <v>262.56012733000006</v>
      </c>
      <c r="BR192" s="85">
        <f t="shared" si="129"/>
        <v>0.67424773374659819</v>
      </c>
    </row>
    <row r="193" spans="2:70" x14ac:dyDescent="0.35">
      <c r="B193" s="8" t="s">
        <v>62</v>
      </c>
      <c r="C193" s="258">
        <v>1309.4077</v>
      </c>
      <c r="D193" s="322">
        <v>1213.2332039999999</v>
      </c>
      <c r="E193" s="322">
        <v>1136.8136174599999</v>
      </c>
      <c r="F193" s="12">
        <v>0.93701162621658685</v>
      </c>
      <c r="G193" s="258">
        <v>0</v>
      </c>
      <c r="H193" s="322">
        <v>0</v>
      </c>
      <c r="I193" s="322">
        <v>0</v>
      </c>
      <c r="J193" s="12">
        <v>0</v>
      </c>
      <c r="K193" s="322">
        <v>0</v>
      </c>
      <c r="L193" s="322">
        <v>0</v>
      </c>
      <c r="M193" s="322">
        <v>0</v>
      </c>
      <c r="N193" s="12">
        <v>0</v>
      </c>
      <c r="O193" s="323">
        <v>0</v>
      </c>
      <c r="P193" s="322">
        <v>0</v>
      </c>
      <c r="Q193" s="322">
        <v>0</v>
      </c>
      <c r="R193" s="12">
        <v>0</v>
      </c>
      <c r="S193" s="323">
        <v>0</v>
      </c>
      <c r="T193" s="322">
        <v>0</v>
      </c>
      <c r="U193" s="322">
        <v>0</v>
      </c>
      <c r="V193" s="12">
        <v>0</v>
      </c>
      <c r="W193" s="258">
        <v>0</v>
      </c>
      <c r="X193" s="322">
        <v>0</v>
      </c>
      <c r="Y193" s="322">
        <v>0</v>
      </c>
      <c r="Z193" s="12">
        <v>0</v>
      </c>
      <c r="AA193" s="323">
        <v>0</v>
      </c>
      <c r="AB193" s="322">
        <v>0</v>
      </c>
      <c r="AC193" s="322">
        <v>0</v>
      </c>
      <c r="AD193" s="12">
        <v>0</v>
      </c>
      <c r="AE193" s="323">
        <v>0</v>
      </c>
      <c r="AF193" s="322">
        <v>0</v>
      </c>
      <c r="AG193" s="322">
        <v>0</v>
      </c>
      <c r="AH193" s="12">
        <v>0</v>
      </c>
      <c r="AI193" s="258">
        <v>3.4</v>
      </c>
      <c r="AJ193" s="322">
        <v>4.28</v>
      </c>
      <c r="AK193" s="322">
        <v>4.28</v>
      </c>
      <c r="AL193" s="85">
        <f>AK193/AJ193</f>
        <v>1</v>
      </c>
      <c r="AM193" s="323">
        <v>0</v>
      </c>
      <c r="AN193" s="322">
        <v>0</v>
      </c>
      <c r="AO193" s="322">
        <v>0</v>
      </c>
      <c r="AP193" s="12">
        <v>0</v>
      </c>
      <c r="AQ193" s="323">
        <v>0</v>
      </c>
      <c r="AR193" s="322">
        <v>0</v>
      </c>
      <c r="AS193" s="322">
        <v>0</v>
      </c>
      <c r="AT193" s="12">
        <v>0</v>
      </c>
      <c r="AU193" s="323">
        <v>0</v>
      </c>
      <c r="AV193" s="322">
        <v>0</v>
      </c>
      <c r="AW193" s="322">
        <v>0</v>
      </c>
      <c r="AX193" s="12">
        <v>0</v>
      </c>
      <c r="AY193" s="323">
        <v>0</v>
      </c>
      <c r="AZ193" s="322">
        <v>0</v>
      </c>
      <c r="BA193" s="322">
        <v>0</v>
      </c>
      <c r="BB193" s="12">
        <v>0</v>
      </c>
      <c r="BC193" s="323">
        <v>0</v>
      </c>
      <c r="BD193" s="322">
        <v>0</v>
      </c>
      <c r="BE193" s="322">
        <v>0</v>
      </c>
      <c r="BF193" s="12">
        <v>0</v>
      </c>
      <c r="BG193" s="323">
        <v>0</v>
      </c>
      <c r="BH193" s="322">
        <v>0</v>
      </c>
      <c r="BI193" s="322">
        <v>0</v>
      </c>
      <c r="BJ193" s="6">
        <v>0</v>
      </c>
      <c r="BK193" s="323">
        <v>82.149330000000006</v>
      </c>
      <c r="BL193" s="322">
        <v>65.544330070000001</v>
      </c>
      <c r="BM193" s="322">
        <v>50.266266639999998</v>
      </c>
      <c r="BN193" s="85">
        <f>BM193/BL193</f>
        <v>0.76690488080840336</v>
      </c>
      <c r="BO193" s="323">
        <v>1223.8583699999999</v>
      </c>
      <c r="BP193" s="322">
        <v>1143.40887393</v>
      </c>
      <c r="BQ193" s="322">
        <v>1082.26735082</v>
      </c>
      <c r="BR193" s="85">
        <f t="shared" si="129"/>
        <v>0.94652698216356235</v>
      </c>
    </row>
    <row r="194" spans="2:70" x14ac:dyDescent="0.35">
      <c r="B194" s="187" t="s">
        <v>63</v>
      </c>
      <c r="C194" s="326">
        <v>2852.0442700000003</v>
      </c>
      <c r="D194" s="327">
        <v>2965.3194188199996</v>
      </c>
      <c r="E194" s="327">
        <v>2658.0189167199997</v>
      </c>
      <c r="F194" s="178">
        <v>0.89636849907309979</v>
      </c>
      <c r="G194" s="326">
        <f>SUM(G188:G193)</f>
        <v>1.88666</v>
      </c>
      <c r="H194" s="327">
        <f>SUM(H188:H193)</f>
        <v>1.7301558400000001</v>
      </c>
      <c r="I194" s="327">
        <f>SUM(I188:I193)</f>
        <v>1.6185217999999999</v>
      </c>
      <c r="J194" s="178">
        <f>I194/H194</f>
        <v>0.93547746542877885</v>
      </c>
      <c r="K194" s="327">
        <f>SUM(K188:K193)</f>
        <v>210.65748000000002</v>
      </c>
      <c r="L194" s="327">
        <f>SUM(L188:L193)</f>
        <v>190.04952308000003</v>
      </c>
      <c r="M194" s="327">
        <f>SUM(M188:M193)</f>
        <v>152.69418995000001</v>
      </c>
      <c r="N194" s="178">
        <f>M194/L194</f>
        <v>0.80344421535709121</v>
      </c>
      <c r="O194" s="328">
        <f>SUM(O188:O193)</f>
        <v>13.25122</v>
      </c>
      <c r="P194" s="327">
        <f>SUM(P188:P193)</f>
        <v>12.167208219999999</v>
      </c>
      <c r="Q194" s="327">
        <f>SUM(Q188:Q193)</f>
        <v>10.04697099</v>
      </c>
      <c r="R194" s="178">
        <f>Q194/P194</f>
        <v>0.82574168275390958</v>
      </c>
      <c r="S194" s="333">
        <v>0</v>
      </c>
      <c r="T194" s="331">
        <v>0</v>
      </c>
      <c r="U194" s="331">
        <v>0</v>
      </c>
      <c r="V194" s="332">
        <v>0</v>
      </c>
      <c r="W194" s="177">
        <f>SUM(W188:W193)</f>
        <v>1.94</v>
      </c>
      <c r="X194" s="331">
        <f>SUM(X188:X193)</f>
        <v>1.93995491</v>
      </c>
      <c r="Y194" s="331">
        <f>SUM(Y188:Y193)</f>
        <v>1.40019414</v>
      </c>
      <c r="Z194" s="180">
        <f>Y194/X194</f>
        <v>0.72176633218758679</v>
      </c>
      <c r="AA194" s="176">
        <f>SUM(AA188:AA193)</f>
        <v>0.27803</v>
      </c>
      <c r="AB194" s="331">
        <f>SUM(AB188:AB193)</f>
        <v>0</v>
      </c>
      <c r="AC194" s="331">
        <f>SUM(AC188:AC193)</f>
        <v>0</v>
      </c>
      <c r="AD194" s="332">
        <v>0</v>
      </c>
      <c r="AE194" s="348">
        <v>0</v>
      </c>
      <c r="AF194" s="331">
        <f>SUM(AF188:AF193)</f>
        <v>0</v>
      </c>
      <c r="AG194" s="331">
        <f>SUM(AG188:AG193)</f>
        <v>0</v>
      </c>
      <c r="AH194" s="332">
        <v>0</v>
      </c>
      <c r="AI194" s="330">
        <f>SUM(AI188:AI193)</f>
        <v>3.9</v>
      </c>
      <c r="AJ194" s="189">
        <f>SUM(AJ188:AJ193)</f>
        <v>4.78</v>
      </c>
      <c r="AK194" s="331">
        <f>SUM(AK188:AK193)</f>
        <v>4.78</v>
      </c>
      <c r="AL194" s="178">
        <f>AK194/AJ194</f>
        <v>1</v>
      </c>
      <c r="AM194" s="333">
        <f t="shared" ref="AM194:AS194" si="130">SUM(AM188:AM193)</f>
        <v>0</v>
      </c>
      <c r="AN194" s="189">
        <f t="shared" si="130"/>
        <v>0</v>
      </c>
      <c r="AO194" s="331">
        <f t="shared" si="130"/>
        <v>0</v>
      </c>
      <c r="AP194" s="349">
        <f t="shared" si="130"/>
        <v>0</v>
      </c>
      <c r="AQ194" s="333">
        <f t="shared" si="130"/>
        <v>45.832659999999997</v>
      </c>
      <c r="AR194" s="189">
        <f t="shared" si="130"/>
        <v>51.495066550000004</v>
      </c>
      <c r="AS194" s="331">
        <f t="shared" si="130"/>
        <v>49.91540784</v>
      </c>
      <c r="AT194" s="178">
        <f>AS194/AR194</f>
        <v>0.96932407673526921</v>
      </c>
      <c r="AU194" s="176">
        <f>SUM(AU192:AU193)</f>
        <v>0</v>
      </c>
      <c r="AV194" s="189">
        <f>SUM(AV192:AV193)</f>
        <v>0</v>
      </c>
      <c r="AW194" s="331">
        <f>SUM(AW192:AW193)</f>
        <v>0</v>
      </c>
      <c r="AX194" s="177">
        <v>0</v>
      </c>
      <c r="AY194" s="176">
        <f>SUM(AY192:AY193)</f>
        <v>0</v>
      </c>
      <c r="AZ194" s="189">
        <f>SUM(AZ192:AZ193)</f>
        <v>0</v>
      </c>
      <c r="BA194" s="331">
        <f>SUM(BA192:BA193)</f>
        <v>0</v>
      </c>
      <c r="BB194" s="332">
        <v>0</v>
      </c>
      <c r="BC194" s="176">
        <f>SUM(BC188:BC193)</f>
        <v>12.658290000000001</v>
      </c>
      <c r="BD194" s="189">
        <f>SUM(BD188:BD193)</f>
        <v>13.131723040000001</v>
      </c>
      <c r="BE194" s="331">
        <f>SUM(BE188:BE193)</f>
        <v>10.696793190000001</v>
      </c>
      <c r="BF194" s="178">
        <f>BE194/BD194</f>
        <v>0.81457651501002115</v>
      </c>
      <c r="BG194" s="176">
        <f>SUM(BG192:BG193)</f>
        <v>0</v>
      </c>
      <c r="BH194" s="189">
        <f>SUM(BH192:BH193)</f>
        <v>0</v>
      </c>
      <c r="BI194" s="331">
        <f>SUM(BI192:BI193)</f>
        <v>0</v>
      </c>
      <c r="BJ194" s="177">
        <v>0</v>
      </c>
      <c r="BK194" s="328">
        <f>SUM(BK188:BK193)</f>
        <v>97.38206000000001</v>
      </c>
      <c r="BL194" s="327">
        <f>SUM(BL188:BL193)</f>
        <v>80.993594869999995</v>
      </c>
      <c r="BM194" s="327">
        <f>SUM(BM188:BM193)</f>
        <v>60.906380059999996</v>
      </c>
      <c r="BN194" s="178">
        <f>BM194/BL194</f>
        <v>0.75199008215104801</v>
      </c>
      <c r="BO194" s="176">
        <f>SUM(BO188:BO193)</f>
        <v>2464.2578700000004</v>
      </c>
      <c r="BP194" s="331">
        <f>SUM(BP188:BP193)</f>
        <v>2609.03219231</v>
      </c>
      <c r="BQ194" s="331">
        <f>SUM(BQ188:BQ193)</f>
        <v>2365.9604587500003</v>
      </c>
      <c r="BR194" s="350">
        <f t="shared" si="129"/>
        <v>0.90683452113912499</v>
      </c>
    </row>
    <row r="195" spans="2:70" x14ac:dyDescent="0.35">
      <c r="B195" s="8" t="s">
        <v>64</v>
      </c>
      <c r="C195" s="258">
        <v>4205.73002</v>
      </c>
      <c r="D195" s="322">
        <v>4078.4503199999999</v>
      </c>
      <c r="E195" s="322">
        <v>1023.35135924</v>
      </c>
      <c r="F195" s="12">
        <v>0.2509167156509583</v>
      </c>
      <c r="G195" s="258">
        <v>0</v>
      </c>
      <c r="H195" s="322">
        <v>0</v>
      </c>
      <c r="I195" s="322">
        <v>0</v>
      </c>
      <c r="J195" s="12">
        <v>0</v>
      </c>
      <c r="K195" s="322">
        <v>0.32</v>
      </c>
      <c r="L195" s="322">
        <v>0.32</v>
      </c>
      <c r="M195" s="322">
        <v>0.11554814999999999</v>
      </c>
      <c r="N195" s="85">
        <f>M195/L195</f>
        <v>0.36108796874999993</v>
      </c>
      <c r="O195" s="323">
        <v>3.5740000000000001E-2</v>
      </c>
      <c r="P195" s="322">
        <v>3.5740000000000001E-2</v>
      </c>
      <c r="Q195" s="322">
        <v>1.8987799999999999E-3</v>
      </c>
      <c r="R195" s="85">
        <f>Q195/P195</f>
        <v>5.3127588136541684E-2</v>
      </c>
      <c r="S195" s="323">
        <v>0</v>
      </c>
      <c r="T195" s="322">
        <v>0</v>
      </c>
      <c r="U195" s="322">
        <v>0</v>
      </c>
      <c r="V195" s="12">
        <v>0</v>
      </c>
      <c r="W195" s="258">
        <v>0</v>
      </c>
      <c r="X195" s="322">
        <v>0</v>
      </c>
      <c r="Y195" s="322">
        <v>0</v>
      </c>
      <c r="Z195" s="12">
        <v>0</v>
      </c>
      <c r="AA195" s="323">
        <v>0</v>
      </c>
      <c r="AB195" s="322">
        <v>0</v>
      </c>
      <c r="AC195" s="322">
        <v>0</v>
      </c>
      <c r="AD195" s="12">
        <v>0</v>
      </c>
      <c r="AE195" s="323">
        <v>0</v>
      </c>
      <c r="AF195" s="322">
        <v>0</v>
      </c>
      <c r="AG195" s="322">
        <v>0</v>
      </c>
      <c r="AH195" s="12">
        <v>0</v>
      </c>
      <c r="AI195" s="258">
        <v>859.88969999999995</v>
      </c>
      <c r="AJ195" s="322">
        <v>732.61</v>
      </c>
      <c r="AK195" s="322">
        <v>539.92458399999998</v>
      </c>
      <c r="AL195" s="85">
        <f>AK195/AJ195</f>
        <v>0.73698773426516151</v>
      </c>
      <c r="AM195" s="323">
        <v>0</v>
      </c>
      <c r="AN195" s="322">
        <v>0</v>
      </c>
      <c r="AO195" s="322">
        <v>0</v>
      </c>
      <c r="AP195" s="12">
        <v>0</v>
      </c>
      <c r="AQ195" s="323">
        <v>0</v>
      </c>
      <c r="AR195" s="322">
        <v>0</v>
      </c>
      <c r="AS195" s="322">
        <v>0</v>
      </c>
      <c r="AT195" s="12">
        <v>0</v>
      </c>
      <c r="AU195" s="323">
        <v>0</v>
      </c>
      <c r="AV195" s="322">
        <v>0</v>
      </c>
      <c r="AW195" s="322">
        <v>0</v>
      </c>
      <c r="AX195" s="12">
        <v>0</v>
      </c>
      <c r="AY195" s="323">
        <v>0</v>
      </c>
      <c r="AZ195" s="322">
        <v>0</v>
      </c>
      <c r="BA195" s="322">
        <v>0</v>
      </c>
      <c r="BB195" s="12">
        <v>0</v>
      </c>
      <c r="BC195" s="323">
        <v>2.205E-2</v>
      </c>
      <c r="BD195" s="322">
        <v>2.205E-2</v>
      </c>
      <c r="BE195" s="322">
        <v>0</v>
      </c>
      <c r="BF195" s="85">
        <f>BE195/BD195</f>
        <v>0</v>
      </c>
      <c r="BG195" s="323">
        <v>0</v>
      </c>
      <c r="BH195" s="322">
        <v>0</v>
      </c>
      <c r="BI195" s="322">
        <v>0</v>
      </c>
      <c r="BJ195" s="6">
        <v>0</v>
      </c>
      <c r="BK195" s="323">
        <v>544.87172999999996</v>
      </c>
      <c r="BL195" s="322">
        <v>544.87172999999996</v>
      </c>
      <c r="BM195" s="322">
        <v>198.37092293999999</v>
      </c>
      <c r="BN195" s="85">
        <f>BM195/BL195</f>
        <v>0.36406903132963053</v>
      </c>
      <c r="BO195" s="323">
        <v>2800.5907999999999</v>
      </c>
      <c r="BP195" s="322">
        <v>2800.5907999999999</v>
      </c>
      <c r="BQ195" s="322">
        <v>284.93840537</v>
      </c>
      <c r="BR195" s="85">
        <f t="shared" si="129"/>
        <v>0.10174224858911912</v>
      </c>
    </row>
    <row r="196" spans="2:70" x14ac:dyDescent="0.35">
      <c r="B196" s="8" t="s">
        <v>65</v>
      </c>
      <c r="C196" s="258">
        <v>11.87696</v>
      </c>
      <c r="D196" s="322">
        <v>23.07696</v>
      </c>
      <c r="E196" s="322">
        <v>12.01961683</v>
      </c>
      <c r="F196" s="12">
        <v>0.52084922927456656</v>
      </c>
      <c r="G196" s="258">
        <v>0</v>
      </c>
      <c r="H196" s="322">
        <v>0</v>
      </c>
      <c r="I196" s="322">
        <v>0</v>
      </c>
      <c r="J196" s="12">
        <v>0</v>
      </c>
      <c r="K196" s="322">
        <v>0.62</v>
      </c>
      <c r="L196" s="322">
        <v>11.82</v>
      </c>
      <c r="M196" s="322">
        <v>11.420394589999999</v>
      </c>
      <c r="N196" s="85">
        <f>M196/L196</f>
        <v>0.96619243570219959</v>
      </c>
      <c r="O196" s="323">
        <v>0</v>
      </c>
      <c r="P196" s="322">
        <v>0</v>
      </c>
      <c r="Q196" s="322">
        <v>0</v>
      </c>
      <c r="R196" s="12">
        <v>0</v>
      </c>
      <c r="S196" s="323">
        <v>0</v>
      </c>
      <c r="T196" s="322">
        <v>0</v>
      </c>
      <c r="U196" s="322">
        <v>0</v>
      </c>
      <c r="V196" s="12">
        <v>0</v>
      </c>
      <c r="W196" s="258">
        <v>0</v>
      </c>
      <c r="X196" s="322">
        <v>0</v>
      </c>
      <c r="Y196" s="322">
        <v>0</v>
      </c>
      <c r="Z196" s="12">
        <v>0</v>
      </c>
      <c r="AA196" s="323">
        <v>0</v>
      </c>
      <c r="AB196" s="322">
        <v>0</v>
      </c>
      <c r="AC196" s="322">
        <v>0</v>
      </c>
      <c r="AD196" s="12">
        <v>0</v>
      </c>
      <c r="AE196" s="323">
        <v>0</v>
      </c>
      <c r="AF196" s="322">
        <v>0</v>
      </c>
      <c r="AG196" s="322">
        <v>0</v>
      </c>
      <c r="AH196" s="12">
        <v>0</v>
      </c>
      <c r="AI196" s="258">
        <v>0</v>
      </c>
      <c r="AJ196" s="322">
        <v>0</v>
      </c>
      <c r="AK196" s="322">
        <v>0</v>
      </c>
      <c r="AL196" s="12">
        <v>0</v>
      </c>
      <c r="AM196" s="323">
        <v>0</v>
      </c>
      <c r="AN196" s="322">
        <v>0</v>
      </c>
      <c r="AO196" s="322">
        <v>0</v>
      </c>
      <c r="AP196" s="12">
        <v>0</v>
      </c>
      <c r="AQ196" s="323">
        <v>0</v>
      </c>
      <c r="AR196" s="322">
        <v>0</v>
      </c>
      <c r="AS196" s="322">
        <v>0</v>
      </c>
      <c r="AT196" s="12">
        <v>0</v>
      </c>
      <c r="AU196" s="323">
        <v>0</v>
      </c>
      <c r="AV196" s="322">
        <v>0</v>
      </c>
      <c r="AW196" s="322">
        <v>0</v>
      </c>
      <c r="AX196" s="12">
        <v>0</v>
      </c>
      <c r="AY196" s="323">
        <v>0</v>
      </c>
      <c r="AZ196" s="322">
        <v>0</v>
      </c>
      <c r="BA196" s="322">
        <v>0</v>
      </c>
      <c r="BB196" s="12">
        <v>0</v>
      </c>
      <c r="BC196" s="323">
        <v>0</v>
      </c>
      <c r="BD196" s="322">
        <v>0</v>
      </c>
      <c r="BE196" s="322">
        <v>0</v>
      </c>
      <c r="BF196" s="12">
        <v>0</v>
      </c>
      <c r="BG196" s="323">
        <v>0</v>
      </c>
      <c r="BH196" s="322">
        <v>0</v>
      </c>
      <c r="BI196" s="322">
        <v>0</v>
      </c>
      <c r="BJ196" s="6">
        <v>0</v>
      </c>
      <c r="BK196" s="323">
        <v>0</v>
      </c>
      <c r="BL196" s="322">
        <v>0</v>
      </c>
      <c r="BM196" s="322">
        <v>0</v>
      </c>
      <c r="BN196" s="12">
        <v>0</v>
      </c>
      <c r="BO196" s="323">
        <v>11.256959999999999</v>
      </c>
      <c r="BP196" s="322">
        <v>11.256959999999999</v>
      </c>
      <c r="BQ196" s="322">
        <v>0.59922224000000002</v>
      </c>
      <c r="BR196" s="85">
        <f t="shared" si="129"/>
        <v>5.3231266700778899E-2</v>
      </c>
    </row>
    <row r="197" spans="2:70" x14ac:dyDescent="0.35">
      <c r="B197" s="329" t="s">
        <v>66</v>
      </c>
      <c r="C197" s="330">
        <v>4217.6069799999996</v>
      </c>
      <c r="D197" s="331">
        <v>4101.5272800000002</v>
      </c>
      <c r="E197" s="331">
        <v>1035.3709760699999</v>
      </c>
      <c r="F197" s="332">
        <v>0.25243547229801672</v>
      </c>
      <c r="G197" s="330">
        <v>0</v>
      </c>
      <c r="H197" s="331">
        <v>0</v>
      </c>
      <c r="I197" s="331">
        <v>0</v>
      </c>
      <c r="J197" s="332">
        <v>0</v>
      </c>
      <c r="K197" s="331">
        <f>SUM(K195:K196)</f>
        <v>0.94</v>
      </c>
      <c r="L197" s="331">
        <f>SUM(L195:L196)</f>
        <v>12.14</v>
      </c>
      <c r="M197" s="331">
        <f>SUM(M195:M196)</f>
        <v>11.535942739999999</v>
      </c>
      <c r="N197" s="178">
        <f>M197/L197</f>
        <v>0.95024240032948915</v>
      </c>
      <c r="O197" s="333">
        <f>SUM(O195:O196)</f>
        <v>3.5740000000000001E-2</v>
      </c>
      <c r="P197" s="330">
        <f>SUM(P195:P196)</f>
        <v>3.5740000000000001E-2</v>
      </c>
      <c r="Q197" s="330">
        <f>SUM(Q195:Q196)</f>
        <v>1.8987799999999999E-3</v>
      </c>
      <c r="R197" s="178">
        <f>Q197/P197</f>
        <v>5.3127588136541684E-2</v>
      </c>
      <c r="S197" s="333">
        <v>0</v>
      </c>
      <c r="T197" s="331">
        <v>0</v>
      </c>
      <c r="U197" s="331">
        <v>0</v>
      </c>
      <c r="V197" s="332">
        <v>0</v>
      </c>
      <c r="W197" s="330">
        <v>0</v>
      </c>
      <c r="X197" s="331">
        <v>0</v>
      </c>
      <c r="Y197" s="331">
        <v>0</v>
      </c>
      <c r="Z197" s="332">
        <v>0</v>
      </c>
      <c r="AA197" s="333">
        <v>0</v>
      </c>
      <c r="AB197" s="331">
        <v>0</v>
      </c>
      <c r="AC197" s="331">
        <v>0</v>
      </c>
      <c r="AD197" s="332">
        <v>0</v>
      </c>
      <c r="AE197" s="333">
        <v>0</v>
      </c>
      <c r="AF197" s="331">
        <v>0</v>
      </c>
      <c r="AG197" s="331">
        <v>0</v>
      </c>
      <c r="AH197" s="332">
        <v>0</v>
      </c>
      <c r="AI197" s="177">
        <f>SUM(AI195:AI196)</f>
        <v>859.88969999999995</v>
      </c>
      <c r="AJ197" s="339">
        <f>SUM(AJ195:AJ196)</f>
        <v>732.61</v>
      </c>
      <c r="AK197" s="335">
        <f>SUM(AK195:AK196)</f>
        <v>539.92458399999998</v>
      </c>
      <c r="AL197" s="178">
        <f>AK197/AJ197</f>
        <v>0.73698773426516151</v>
      </c>
      <c r="AM197" s="176">
        <f>SUM(AM195:AM196)</f>
        <v>0</v>
      </c>
      <c r="AN197" s="339">
        <f>SUM(AN195:AN196)</f>
        <v>0</v>
      </c>
      <c r="AO197" s="335">
        <f>SUM(AO195:AO196)</f>
        <v>0</v>
      </c>
      <c r="AP197" s="349">
        <f>SUM(AP191:AP196)</f>
        <v>0</v>
      </c>
      <c r="AQ197" s="176">
        <f>SUM(AQ195:AQ196)</f>
        <v>0</v>
      </c>
      <c r="AR197" s="339">
        <f>SUM(AR195:AR196)</f>
        <v>0</v>
      </c>
      <c r="AS197" s="335">
        <f>SUM(AS195:AS196)</f>
        <v>0</v>
      </c>
      <c r="AT197" s="342">
        <v>0</v>
      </c>
      <c r="AU197" s="176">
        <f>SUM(AU195:AU196)</f>
        <v>0</v>
      </c>
      <c r="AV197" s="339">
        <f>SUM(AV195:AV196)</f>
        <v>0</v>
      </c>
      <c r="AW197" s="335">
        <f>SUM(AW195:AW196)</f>
        <v>0</v>
      </c>
      <c r="AX197" s="342">
        <v>0</v>
      </c>
      <c r="AY197" s="176">
        <f>SUM(AY195:AY196)</f>
        <v>0</v>
      </c>
      <c r="AZ197" s="339">
        <f>SUM(AZ195:AZ196)</f>
        <v>0</v>
      </c>
      <c r="BA197" s="335">
        <f>SUM(BA195:BA196)</f>
        <v>0</v>
      </c>
      <c r="BB197" s="342">
        <v>0</v>
      </c>
      <c r="BC197" s="176">
        <f>SUM(BC195:BC196)</f>
        <v>2.205E-2</v>
      </c>
      <c r="BD197" s="339">
        <f>SUM(BD195:BD196)</f>
        <v>2.205E-2</v>
      </c>
      <c r="BE197" s="335">
        <f>SUM(BE195:BE196)</f>
        <v>0</v>
      </c>
      <c r="BF197" s="351">
        <f>BE197/BD197</f>
        <v>0</v>
      </c>
      <c r="BG197" s="176">
        <f>SUM(BG195:BG196)</f>
        <v>0</v>
      </c>
      <c r="BH197" s="339">
        <f>SUM(BH195:BH196)</f>
        <v>0</v>
      </c>
      <c r="BI197" s="335">
        <f>SUM(BI195:BI196)</f>
        <v>0</v>
      </c>
      <c r="BJ197" s="339">
        <v>0</v>
      </c>
      <c r="BK197" s="341">
        <f>SUM(BK195:BK196)</f>
        <v>544.87172999999996</v>
      </c>
      <c r="BL197" s="335">
        <f>SUM(BL195:BL196)</f>
        <v>544.87172999999996</v>
      </c>
      <c r="BM197" s="335">
        <f>SUM(BM195:BM196)</f>
        <v>198.37092293999999</v>
      </c>
      <c r="BN197" s="336">
        <v>0</v>
      </c>
      <c r="BO197" s="176">
        <f>SUM(BO195:BO196)</f>
        <v>2811.8477600000001</v>
      </c>
      <c r="BP197" s="339">
        <f>SUM(BP195:BP196)</f>
        <v>2811.8477600000001</v>
      </c>
      <c r="BQ197" s="335">
        <f>SUM(BQ195:BQ196)</f>
        <v>285.53762761000002</v>
      </c>
      <c r="BR197" s="351">
        <f t="shared" si="129"/>
        <v>0.10154803957451808</v>
      </c>
    </row>
    <row r="198" spans="2:70" x14ac:dyDescent="0.35">
      <c r="B198" s="343" t="s">
        <v>178</v>
      </c>
      <c r="C198" s="344">
        <v>330.94145100000003</v>
      </c>
      <c r="D198" s="207">
        <v>377.24868060000006</v>
      </c>
      <c r="E198" s="207">
        <v>127.41959821000002</v>
      </c>
      <c r="F198" s="319">
        <v>0.3377602222686209</v>
      </c>
      <c r="G198" s="344">
        <f>G205+G208</f>
        <v>6.4</v>
      </c>
      <c r="H198" s="207">
        <f>H205+H208</f>
        <v>6.4</v>
      </c>
      <c r="I198" s="207">
        <f>I205+I208</f>
        <v>5</v>
      </c>
      <c r="J198" s="319">
        <f>I198/H198</f>
        <v>0.78125</v>
      </c>
      <c r="K198" s="207">
        <f>K205+K208</f>
        <v>0.85053000000000001</v>
      </c>
      <c r="L198" s="207">
        <f>L205+L208</f>
        <v>32.105312720000001</v>
      </c>
      <c r="M198" s="207">
        <f>M205+M208</f>
        <v>32.105309719999994</v>
      </c>
      <c r="N198" s="319">
        <f>M198/L198</f>
        <v>0.99999990655752113</v>
      </c>
      <c r="O198" s="209">
        <f t="shared" ref="O198:U198" si="131">O205+O208</f>
        <v>0</v>
      </c>
      <c r="P198" s="207">
        <f t="shared" si="131"/>
        <v>0</v>
      </c>
      <c r="Q198" s="207">
        <f t="shared" si="131"/>
        <v>0</v>
      </c>
      <c r="R198" s="346">
        <f t="shared" si="131"/>
        <v>0</v>
      </c>
      <c r="S198" s="209">
        <f t="shared" si="131"/>
        <v>1.1161799999999999</v>
      </c>
      <c r="T198" s="207">
        <f t="shared" si="131"/>
        <v>5.0000000000000001E-3</v>
      </c>
      <c r="U198" s="207">
        <f t="shared" si="131"/>
        <v>1.25E-3</v>
      </c>
      <c r="V198" s="319">
        <f>U198/T198</f>
        <v>0.25</v>
      </c>
      <c r="W198" s="344">
        <f>W205+W208</f>
        <v>0.88195000000000001</v>
      </c>
      <c r="X198" s="207">
        <f>X205+X208</f>
        <v>0.66695000000000004</v>
      </c>
      <c r="Y198" s="207">
        <f>Y205+Y208</f>
        <v>0.66149999999999998</v>
      </c>
      <c r="Z198" s="319">
        <f>Y198/X198</f>
        <v>0.99182847289901777</v>
      </c>
      <c r="AA198" s="209">
        <f>AA205+AA208</f>
        <v>5.4252199999999995</v>
      </c>
      <c r="AB198" s="207">
        <f>AB205+AB208</f>
        <v>20.746841590000002</v>
      </c>
      <c r="AC198" s="207">
        <f>AC205+AC208</f>
        <v>5.08193144</v>
      </c>
      <c r="AD198" s="319">
        <f>AC198/AB198</f>
        <v>0.24494964295912375</v>
      </c>
      <c r="AE198" s="209">
        <f>AE205+AE208</f>
        <v>1.1599999999999999</v>
      </c>
      <c r="AF198" s="207">
        <f>AF205+AF208</f>
        <v>1.1599999999999999</v>
      </c>
      <c r="AG198" s="207">
        <f>AG205+AG208</f>
        <v>0</v>
      </c>
      <c r="AH198" s="319">
        <f>AG198/AF198</f>
        <v>0</v>
      </c>
      <c r="AI198" s="344">
        <f>AI205+AI208</f>
        <v>266.91296</v>
      </c>
      <c r="AJ198" s="207">
        <f>AJ205+AJ208</f>
        <v>259.01469186999998</v>
      </c>
      <c r="AK198" s="207">
        <f>AK205+AK208</f>
        <v>31.200623700000001</v>
      </c>
      <c r="AL198" s="319">
        <f>AK198/AJ198</f>
        <v>0.12045889549639779</v>
      </c>
      <c r="AM198" s="209">
        <f>AM205+AM208</f>
        <v>34.242479999999993</v>
      </c>
      <c r="AN198" s="207">
        <f>AN205+AN208</f>
        <v>35.841768880000004</v>
      </c>
      <c r="AO198" s="207">
        <f>AO205+AO208</f>
        <v>35.521133540000001</v>
      </c>
      <c r="AP198" s="319">
        <f>AO198/AN198</f>
        <v>0.99105414297286765</v>
      </c>
      <c r="AQ198" s="209">
        <f>AQ205+AQ208</f>
        <v>6.0000000000000001E-3</v>
      </c>
      <c r="AR198" s="207">
        <f>AR205+AR208</f>
        <v>6.0000000000000001E-3</v>
      </c>
      <c r="AS198" s="207">
        <f>AS205+AS208</f>
        <v>6.0000000000000001E-3</v>
      </c>
      <c r="AT198" s="320">
        <f>AS198/AR198</f>
        <v>1</v>
      </c>
      <c r="AU198" s="209">
        <f>AU205+AU208</f>
        <v>10.061121</v>
      </c>
      <c r="AV198" s="207">
        <f>AV205+AV208</f>
        <v>15.948105539999998</v>
      </c>
      <c r="AW198" s="207">
        <f>AW205+AW208</f>
        <v>15.333556279999998</v>
      </c>
      <c r="AX198" s="320">
        <f>AW198/AV198</f>
        <v>0.96146568892094253</v>
      </c>
      <c r="AY198" s="209">
        <f>AY205+AY208</f>
        <v>1.6845099999999997</v>
      </c>
      <c r="AZ198" s="207">
        <f>AZ205+AZ208</f>
        <v>2.1105099999999997</v>
      </c>
      <c r="BA198" s="207">
        <f>BA205+BA208</f>
        <v>0.74280352999999999</v>
      </c>
      <c r="BB198" s="320">
        <f>BA198/AZ198</f>
        <v>0.35195451810225969</v>
      </c>
      <c r="BC198" s="209">
        <f>BC205+BC208</f>
        <v>0.80499999999999994</v>
      </c>
      <c r="BD198" s="207">
        <f>BD205+BD208</f>
        <v>0.80499999999999994</v>
      </c>
      <c r="BE198" s="207">
        <f>BE205+BE208</f>
        <v>0.60570000000000002</v>
      </c>
      <c r="BF198" s="320">
        <f>BE198/BD198</f>
        <v>0.75242236024844733</v>
      </c>
      <c r="BG198" s="209">
        <f>BG205+BG208</f>
        <v>1.8545</v>
      </c>
      <c r="BH198" s="207">
        <f>BH205+BH208</f>
        <v>2.9045000000000001</v>
      </c>
      <c r="BI198" s="207">
        <f>BI205+BI208</f>
        <v>1.6597900000000001</v>
      </c>
      <c r="BJ198" s="362">
        <f>BI198/BH198</f>
        <v>0.57145463935272856</v>
      </c>
      <c r="BK198" s="224">
        <f t="shared" ref="BK198:BQ198" si="132">BK205+BK208</f>
        <v>0</v>
      </c>
      <c r="BL198" s="225">
        <f t="shared" si="132"/>
        <v>0</v>
      </c>
      <c r="BM198" s="225">
        <f t="shared" si="132"/>
        <v>0</v>
      </c>
      <c r="BN198" s="345">
        <f t="shared" si="132"/>
        <v>0</v>
      </c>
      <c r="BO198" s="209">
        <f t="shared" si="132"/>
        <v>4.1000000000000002E-2</v>
      </c>
      <c r="BP198" s="225">
        <f t="shared" si="132"/>
        <v>3.4000000000000002E-2</v>
      </c>
      <c r="BQ198" s="225">
        <f t="shared" si="132"/>
        <v>0</v>
      </c>
      <c r="BR198" s="320">
        <f t="shared" si="129"/>
        <v>0</v>
      </c>
    </row>
    <row r="199" spans="2:70" x14ac:dyDescent="0.35">
      <c r="B199" s="8" t="s">
        <v>57</v>
      </c>
      <c r="C199" s="258">
        <v>0</v>
      </c>
      <c r="D199" s="322">
        <v>0</v>
      </c>
      <c r="E199" s="322">
        <v>0</v>
      </c>
      <c r="F199" s="12">
        <v>0</v>
      </c>
      <c r="G199" s="258">
        <v>0</v>
      </c>
      <c r="H199" s="322">
        <v>0</v>
      </c>
      <c r="I199" s="322">
        <v>0</v>
      </c>
      <c r="J199" s="12">
        <v>0</v>
      </c>
      <c r="K199" s="322">
        <v>0</v>
      </c>
      <c r="L199" s="322">
        <v>0</v>
      </c>
      <c r="M199" s="322">
        <v>0</v>
      </c>
      <c r="N199" s="12">
        <v>0</v>
      </c>
      <c r="O199" s="323">
        <v>0</v>
      </c>
      <c r="P199" s="322">
        <v>0</v>
      </c>
      <c r="Q199" s="322">
        <v>0</v>
      </c>
      <c r="R199" s="12">
        <v>0</v>
      </c>
      <c r="S199" s="323">
        <v>0</v>
      </c>
      <c r="T199" s="322">
        <v>0</v>
      </c>
      <c r="U199" s="322">
        <v>0</v>
      </c>
      <c r="V199" s="12">
        <v>0</v>
      </c>
      <c r="W199" s="258">
        <v>0</v>
      </c>
      <c r="X199" s="322">
        <v>0</v>
      </c>
      <c r="Y199" s="322">
        <v>0</v>
      </c>
      <c r="Z199" s="12">
        <v>0</v>
      </c>
      <c r="AA199" s="323">
        <v>0</v>
      </c>
      <c r="AB199" s="322">
        <v>0</v>
      </c>
      <c r="AC199" s="322">
        <v>0</v>
      </c>
      <c r="AD199" s="12">
        <v>0</v>
      </c>
      <c r="AE199" s="323">
        <v>0</v>
      </c>
      <c r="AF199" s="322">
        <v>0</v>
      </c>
      <c r="AG199" s="322">
        <v>0</v>
      </c>
      <c r="AH199" s="12">
        <v>0</v>
      </c>
      <c r="AI199" s="258">
        <v>0</v>
      </c>
      <c r="AJ199" s="322">
        <v>0</v>
      </c>
      <c r="AK199" s="322">
        <v>0</v>
      </c>
      <c r="AL199" s="12">
        <v>0</v>
      </c>
      <c r="AM199" s="323">
        <v>0</v>
      </c>
      <c r="AN199" s="322">
        <v>0</v>
      </c>
      <c r="AO199" s="322">
        <v>0</v>
      </c>
      <c r="AP199" s="12">
        <v>0</v>
      </c>
      <c r="AQ199" s="323">
        <v>0</v>
      </c>
      <c r="AR199" s="322">
        <v>0</v>
      </c>
      <c r="AS199" s="322">
        <v>0</v>
      </c>
      <c r="AT199" s="12">
        <v>0</v>
      </c>
      <c r="AU199" s="323">
        <v>0</v>
      </c>
      <c r="AV199" s="322">
        <v>0</v>
      </c>
      <c r="AW199" s="322">
        <v>0</v>
      </c>
      <c r="AX199" s="12">
        <v>0</v>
      </c>
      <c r="AY199" s="323">
        <v>0</v>
      </c>
      <c r="AZ199" s="322">
        <v>0</v>
      </c>
      <c r="BA199" s="322">
        <v>0</v>
      </c>
      <c r="BB199" s="12">
        <v>0</v>
      </c>
      <c r="BC199" s="323">
        <v>0</v>
      </c>
      <c r="BD199" s="322">
        <v>0</v>
      </c>
      <c r="BE199" s="322">
        <v>0</v>
      </c>
      <c r="BF199" s="12">
        <v>0</v>
      </c>
      <c r="BG199" s="323">
        <v>0</v>
      </c>
      <c r="BH199" s="322">
        <v>0</v>
      </c>
      <c r="BI199" s="322">
        <v>0</v>
      </c>
      <c r="BJ199" s="6">
        <v>0</v>
      </c>
      <c r="BK199" s="323">
        <v>0</v>
      </c>
      <c r="BL199" s="322">
        <v>0</v>
      </c>
      <c r="BM199" s="322">
        <v>0</v>
      </c>
      <c r="BN199" s="12">
        <v>0</v>
      </c>
      <c r="BO199" s="323">
        <v>0</v>
      </c>
      <c r="BP199" s="322">
        <v>0</v>
      </c>
      <c r="BQ199" s="322">
        <v>0</v>
      </c>
      <c r="BR199" s="12">
        <v>0</v>
      </c>
    </row>
    <row r="200" spans="2:70" x14ac:dyDescent="0.35">
      <c r="B200" s="8" t="s">
        <v>58</v>
      </c>
      <c r="C200" s="258">
        <v>0</v>
      </c>
      <c r="D200" s="322">
        <v>0</v>
      </c>
      <c r="E200" s="322">
        <v>0</v>
      </c>
      <c r="F200" s="12">
        <v>0</v>
      </c>
      <c r="G200" s="258">
        <v>0</v>
      </c>
      <c r="H200" s="322">
        <v>0</v>
      </c>
      <c r="I200" s="322">
        <v>0</v>
      </c>
      <c r="J200" s="12">
        <v>0</v>
      </c>
      <c r="K200" s="322">
        <v>0</v>
      </c>
      <c r="L200" s="322">
        <v>0</v>
      </c>
      <c r="M200" s="322">
        <v>0</v>
      </c>
      <c r="N200" s="12">
        <v>0</v>
      </c>
      <c r="O200" s="323">
        <v>0</v>
      </c>
      <c r="P200" s="322">
        <v>0</v>
      </c>
      <c r="Q200" s="322">
        <v>0</v>
      </c>
      <c r="R200" s="12">
        <v>0</v>
      </c>
      <c r="S200" s="323">
        <v>0</v>
      </c>
      <c r="T200" s="322">
        <v>0</v>
      </c>
      <c r="U200" s="322">
        <v>0</v>
      </c>
      <c r="V200" s="12">
        <v>0</v>
      </c>
      <c r="W200" s="258">
        <v>0</v>
      </c>
      <c r="X200" s="322">
        <v>0</v>
      </c>
      <c r="Y200" s="322">
        <v>0</v>
      </c>
      <c r="Z200" s="12">
        <v>0</v>
      </c>
      <c r="AA200" s="323">
        <v>0</v>
      </c>
      <c r="AB200" s="322">
        <v>0</v>
      </c>
      <c r="AC200" s="322">
        <v>0</v>
      </c>
      <c r="AD200" s="12">
        <v>0</v>
      </c>
      <c r="AE200" s="323">
        <v>0</v>
      </c>
      <c r="AF200" s="322">
        <v>0</v>
      </c>
      <c r="AG200" s="322">
        <v>0</v>
      </c>
      <c r="AH200" s="12">
        <v>0</v>
      </c>
      <c r="AI200" s="258">
        <v>0</v>
      </c>
      <c r="AJ200" s="322">
        <v>0</v>
      </c>
      <c r="AK200" s="322">
        <v>0</v>
      </c>
      <c r="AL200" s="12">
        <v>0</v>
      </c>
      <c r="AM200" s="323">
        <v>0</v>
      </c>
      <c r="AN200" s="322">
        <v>0</v>
      </c>
      <c r="AO200" s="322">
        <v>0</v>
      </c>
      <c r="AP200" s="12">
        <v>0</v>
      </c>
      <c r="AQ200" s="323">
        <v>0</v>
      </c>
      <c r="AR200" s="322">
        <v>0</v>
      </c>
      <c r="AS200" s="322">
        <v>0</v>
      </c>
      <c r="AT200" s="12">
        <v>0</v>
      </c>
      <c r="AU200" s="323">
        <v>0</v>
      </c>
      <c r="AV200" s="322">
        <v>0</v>
      </c>
      <c r="AW200" s="322">
        <v>0</v>
      </c>
      <c r="AX200" s="12">
        <v>0</v>
      </c>
      <c r="AY200" s="323">
        <v>0</v>
      </c>
      <c r="AZ200" s="322">
        <v>0</v>
      </c>
      <c r="BA200" s="322">
        <v>0</v>
      </c>
      <c r="BB200" s="12">
        <v>0</v>
      </c>
      <c r="BC200" s="323">
        <v>0</v>
      </c>
      <c r="BD200" s="322">
        <v>0</v>
      </c>
      <c r="BE200" s="322">
        <v>0</v>
      </c>
      <c r="BF200" s="12">
        <v>0</v>
      </c>
      <c r="BG200" s="323">
        <v>0</v>
      </c>
      <c r="BH200" s="322">
        <v>0</v>
      </c>
      <c r="BI200" s="322">
        <v>0</v>
      </c>
      <c r="BJ200" s="6">
        <v>0</v>
      </c>
      <c r="BK200" s="323">
        <v>0</v>
      </c>
      <c r="BL200" s="322">
        <v>0</v>
      </c>
      <c r="BM200" s="322">
        <v>0</v>
      </c>
      <c r="BN200" s="12">
        <v>0</v>
      </c>
      <c r="BO200" s="323">
        <v>0</v>
      </c>
      <c r="BP200" s="322">
        <v>0</v>
      </c>
      <c r="BQ200" s="322">
        <v>0</v>
      </c>
      <c r="BR200" s="12">
        <v>0</v>
      </c>
    </row>
    <row r="201" spans="2:70" x14ac:dyDescent="0.35">
      <c r="B201" s="8" t="s">
        <v>59</v>
      </c>
      <c r="C201" s="258">
        <v>0</v>
      </c>
      <c r="D201" s="322">
        <v>0</v>
      </c>
      <c r="E201" s="322">
        <v>0</v>
      </c>
      <c r="F201" s="12">
        <v>0</v>
      </c>
      <c r="G201" s="258">
        <v>0</v>
      </c>
      <c r="H201" s="322">
        <v>0</v>
      </c>
      <c r="I201" s="322">
        <v>0</v>
      </c>
      <c r="J201" s="12">
        <v>0</v>
      </c>
      <c r="K201" s="322">
        <v>0</v>
      </c>
      <c r="L201" s="322">
        <v>0</v>
      </c>
      <c r="M201" s="322">
        <v>0</v>
      </c>
      <c r="N201" s="12">
        <v>0</v>
      </c>
      <c r="O201" s="323">
        <v>0</v>
      </c>
      <c r="P201" s="322">
        <v>0</v>
      </c>
      <c r="Q201" s="322">
        <v>0</v>
      </c>
      <c r="R201" s="12">
        <v>0</v>
      </c>
      <c r="S201" s="323">
        <v>0</v>
      </c>
      <c r="T201" s="322">
        <v>0</v>
      </c>
      <c r="U201" s="322">
        <v>0</v>
      </c>
      <c r="V201" s="12">
        <v>0</v>
      </c>
      <c r="W201" s="258">
        <v>0</v>
      </c>
      <c r="X201" s="322">
        <v>0</v>
      </c>
      <c r="Y201" s="322">
        <v>0</v>
      </c>
      <c r="Z201" s="12">
        <v>0</v>
      </c>
      <c r="AA201" s="323">
        <v>0</v>
      </c>
      <c r="AB201" s="322">
        <v>0</v>
      </c>
      <c r="AC201" s="322">
        <v>0</v>
      </c>
      <c r="AD201" s="12">
        <v>0</v>
      </c>
      <c r="AE201" s="323">
        <v>0</v>
      </c>
      <c r="AF201" s="322">
        <v>0</v>
      </c>
      <c r="AG201" s="322">
        <v>0</v>
      </c>
      <c r="AH201" s="12">
        <v>0</v>
      </c>
      <c r="AI201" s="258">
        <v>0</v>
      </c>
      <c r="AJ201" s="322">
        <v>0</v>
      </c>
      <c r="AK201" s="322">
        <v>0</v>
      </c>
      <c r="AL201" s="12">
        <v>0</v>
      </c>
      <c r="AM201" s="323">
        <v>0</v>
      </c>
      <c r="AN201" s="322">
        <v>0</v>
      </c>
      <c r="AO201" s="322">
        <v>0</v>
      </c>
      <c r="AP201" s="12">
        <v>0</v>
      </c>
      <c r="AQ201" s="323">
        <v>0</v>
      </c>
      <c r="AR201" s="322">
        <v>0</v>
      </c>
      <c r="AS201" s="322">
        <v>0</v>
      </c>
      <c r="AT201" s="12">
        <v>0</v>
      </c>
      <c r="AU201" s="323">
        <v>0</v>
      </c>
      <c r="AV201" s="322">
        <v>0</v>
      </c>
      <c r="AW201" s="322">
        <v>0</v>
      </c>
      <c r="AX201" s="12">
        <v>0</v>
      </c>
      <c r="AY201" s="323">
        <v>0</v>
      </c>
      <c r="AZ201" s="322">
        <v>0</v>
      </c>
      <c r="BA201" s="322">
        <v>0</v>
      </c>
      <c r="BB201" s="12">
        <v>0</v>
      </c>
      <c r="BC201" s="323">
        <v>0</v>
      </c>
      <c r="BD201" s="322">
        <v>0</v>
      </c>
      <c r="BE201" s="322">
        <v>0</v>
      </c>
      <c r="BF201" s="12">
        <v>0</v>
      </c>
      <c r="BG201" s="323">
        <v>0</v>
      </c>
      <c r="BH201" s="322">
        <v>0</v>
      </c>
      <c r="BI201" s="322">
        <v>0</v>
      </c>
      <c r="BJ201" s="6">
        <v>0</v>
      </c>
      <c r="BK201" s="323">
        <v>0</v>
      </c>
      <c r="BL201" s="322">
        <v>0</v>
      </c>
      <c r="BM201" s="322">
        <v>0</v>
      </c>
      <c r="BN201" s="12">
        <v>0</v>
      </c>
      <c r="BO201" s="323">
        <v>0</v>
      </c>
      <c r="BP201" s="322">
        <v>0</v>
      </c>
      <c r="BQ201" s="322">
        <v>0</v>
      </c>
      <c r="BR201" s="12">
        <v>0</v>
      </c>
    </row>
    <row r="202" spans="2:70" x14ac:dyDescent="0.35">
      <c r="B202" s="8" t="s">
        <v>60</v>
      </c>
      <c r="C202" s="258">
        <v>32.77863</v>
      </c>
      <c r="D202" s="322">
        <v>56.004819650000009</v>
      </c>
      <c r="E202" s="322">
        <v>24.46628534000001</v>
      </c>
      <c r="F202" s="85">
        <v>0.43686035403561907</v>
      </c>
      <c r="G202" s="258">
        <v>6.4</v>
      </c>
      <c r="H202" s="322">
        <v>6.4</v>
      </c>
      <c r="I202" s="322">
        <v>5</v>
      </c>
      <c r="J202" s="85">
        <f>I202/H202</f>
        <v>0.78125</v>
      </c>
      <c r="K202" s="322">
        <v>0.189</v>
      </c>
      <c r="L202" s="322">
        <v>0.189</v>
      </c>
      <c r="M202" s="322">
        <v>0.189</v>
      </c>
      <c r="N202" s="85">
        <f>M202/L202</f>
        <v>1</v>
      </c>
      <c r="O202" s="323">
        <v>0</v>
      </c>
      <c r="P202" s="322">
        <v>0</v>
      </c>
      <c r="Q202" s="322">
        <v>0</v>
      </c>
      <c r="R202" s="12">
        <v>0</v>
      </c>
      <c r="S202" s="323">
        <v>5.0000000000000001E-3</v>
      </c>
      <c r="T202" s="322">
        <v>5.0000000000000001E-3</v>
      </c>
      <c r="U202" s="322">
        <v>1.25E-3</v>
      </c>
      <c r="V202" s="85">
        <f>U202/T202</f>
        <v>0.25</v>
      </c>
      <c r="W202" s="258">
        <v>0.88195000000000001</v>
      </c>
      <c r="X202" s="322">
        <v>0.66695000000000004</v>
      </c>
      <c r="Y202" s="322">
        <v>0.66149999999999998</v>
      </c>
      <c r="Z202" s="85">
        <f>Y202/X202</f>
        <v>0.99182847289901777</v>
      </c>
      <c r="AA202" s="323">
        <v>5.4252199999999995</v>
      </c>
      <c r="AB202" s="322">
        <v>20.746841590000002</v>
      </c>
      <c r="AC202" s="322">
        <v>5.08193144</v>
      </c>
      <c r="AD202" s="85">
        <f>AC202/AB202</f>
        <v>0.24494964295912375</v>
      </c>
      <c r="AE202" s="323">
        <v>1.1599999999999999</v>
      </c>
      <c r="AF202" s="322">
        <v>1.1599999999999999</v>
      </c>
      <c r="AG202" s="322">
        <v>0</v>
      </c>
      <c r="AH202" s="85">
        <f>AG202/AF202</f>
        <v>0</v>
      </c>
      <c r="AI202" s="258">
        <v>9.4782600000000006</v>
      </c>
      <c r="AJ202" s="322">
        <v>11.304791870000001</v>
      </c>
      <c r="AK202" s="322">
        <v>0.80079269999999991</v>
      </c>
      <c r="AL202" s="85">
        <f>AK202/AJ202</f>
        <v>7.0836571713018173E-2</v>
      </c>
      <c r="AM202" s="323">
        <v>0.98299999999999998</v>
      </c>
      <c r="AN202" s="322">
        <v>0.65741000000000005</v>
      </c>
      <c r="AO202" s="322">
        <v>0.41670983</v>
      </c>
      <c r="AP202" s="85">
        <f>AO202/AN202</f>
        <v>0.63386597404967981</v>
      </c>
      <c r="AQ202" s="323">
        <v>6.0000000000000001E-3</v>
      </c>
      <c r="AR202" s="322">
        <v>6.0000000000000001E-3</v>
      </c>
      <c r="AS202" s="322">
        <v>6.0000000000000001E-3</v>
      </c>
      <c r="AT202" s="85">
        <f>AS202/AR202</f>
        <v>1</v>
      </c>
      <c r="AU202" s="323">
        <v>5.6009799999999998</v>
      </c>
      <c r="AV202" s="322">
        <v>12.226606189999998</v>
      </c>
      <c r="AW202" s="322">
        <v>11.887170599999997</v>
      </c>
      <c r="AX202" s="85">
        <f>AW202/AV202</f>
        <v>0.97223795510175004</v>
      </c>
      <c r="AY202" s="323">
        <v>1.2585099999999998</v>
      </c>
      <c r="AZ202" s="322">
        <v>1.2585099999999998</v>
      </c>
      <c r="BA202" s="322">
        <v>0.31693077000000003</v>
      </c>
      <c r="BB202" s="85">
        <f>BA202/AZ202</f>
        <v>0.2518301562959373</v>
      </c>
      <c r="BC202" s="323">
        <v>0.60499999999999998</v>
      </c>
      <c r="BD202" s="322">
        <v>0.60499999999999998</v>
      </c>
      <c r="BE202" s="322">
        <v>0.60499999999999998</v>
      </c>
      <c r="BF202" s="85">
        <f>BE202/BD202</f>
        <v>1</v>
      </c>
      <c r="BG202" s="323">
        <v>1.24471</v>
      </c>
      <c r="BH202" s="322">
        <v>1.24471</v>
      </c>
      <c r="BI202" s="322">
        <v>0</v>
      </c>
      <c r="BJ202" s="95">
        <f>BI202/BH202</f>
        <v>0</v>
      </c>
      <c r="BK202" s="323">
        <v>0</v>
      </c>
      <c r="BL202" s="322">
        <v>0</v>
      </c>
      <c r="BM202" s="322">
        <v>0</v>
      </c>
      <c r="BN202" s="12">
        <v>0</v>
      </c>
      <c r="BO202" s="323">
        <v>4.1000000000000002E-2</v>
      </c>
      <c r="BP202" s="322">
        <v>3.4000000000000002E-2</v>
      </c>
      <c r="BQ202" s="322">
        <v>0</v>
      </c>
      <c r="BR202" s="85">
        <f>BQ202/BP202</f>
        <v>0</v>
      </c>
    </row>
    <row r="203" spans="2:70" x14ac:dyDescent="0.35">
      <c r="B203" s="8" t="s">
        <v>61</v>
      </c>
      <c r="C203" s="258">
        <v>0.74526099999999995</v>
      </c>
      <c r="D203" s="322">
        <v>32.000043720000001</v>
      </c>
      <c r="E203" s="322">
        <v>32.000040720000001</v>
      </c>
      <c r="F203" s="12">
        <v>0.99999990625012813</v>
      </c>
      <c r="G203" s="258">
        <v>0</v>
      </c>
      <c r="H203" s="322">
        <v>0</v>
      </c>
      <c r="I203" s="322">
        <v>0</v>
      </c>
      <c r="J203" s="12">
        <v>0</v>
      </c>
      <c r="K203" s="322">
        <v>0.66152999999999995</v>
      </c>
      <c r="L203" s="322">
        <v>31.916312720000001</v>
      </c>
      <c r="M203" s="322">
        <v>31.916309719999997</v>
      </c>
      <c r="N203" s="85">
        <f>M203/L203</f>
        <v>0.99999990600417943</v>
      </c>
      <c r="O203" s="323">
        <v>0</v>
      </c>
      <c r="P203" s="322">
        <v>0</v>
      </c>
      <c r="Q203" s="322">
        <v>0</v>
      </c>
      <c r="R203" s="12">
        <v>0</v>
      </c>
      <c r="S203" s="323">
        <v>0</v>
      </c>
      <c r="T203" s="322">
        <v>0</v>
      </c>
      <c r="U203" s="322">
        <v>0</v>
      </c>
      <c r="V203" s="12">
        <v>0</v>
      </c>
      <c r="W203" s="258">
        <v>0</v>
      </c>
      <c r="X203" s="322">
        <v>0</v>
      </c>
      <c r="Y203" s="322">
        <v>0</v>
      </c>
      <c r="Z203" s="12">
        <v>0</v>
      </c>
      <c r="AA203" s="323">
        <v>0</v>
      </c>
      <c r="AB203" s="322">
        <v>0</v>
      </c>
      <c r="AC203" s="322">
        <v>0</v>
      </c>
      <c r="AD203" s="12">
        <v>0</v>
      </c>
      <c r="AE203" s="323">
        <v>0</v>
      </c>
      <c r="AF203" s="322">
        <v>0</v>
      </c>
      <c r="AG203" s="322">
        <v>0</v>
      </c>
      <c r="AH203" s="12">
        <v>0</v>
      </c>
      <c r="AI203" s="258">
        <v>0</v>
      </c>
      <c r="AJ203" s="322">
        <v>0</v>
      </c>
      <c r="AK203" s="322">
        <v>0</v>
      </c>
      <c r="AL203" s="12">
        <v>0</v>
      </c>
      <c r="AM203" s="323">
        <v>0</v>
      </c>
      <c r="AN203" s="322">
        <v>0</v>
      </c>
      <c r="AO203" s="322">
        <v>0</v>
      </c>
      <c r="AP203" s="12">
        <v>0</v>
      </c>
      <c r="AQ203" s="323">
        <v>0</v>
      </c>
      <c r="AR203" s="322">
        <v>0</v>
      </c>
      <c r="AS203" s="322">
        <v>0</v>
      </c>
      <c r="AT203" s="12">
        <v>0</v>
      </c>
      <c r="AU203" s="323">
        <v>8.3731E-2</v>
      </c>
      <c r="AV203" s="322">
        <v>8.3731E-2</v>
      </c>
      <c r="AW203" s="322">
        <v>8.3731E-2</v>
      </c>
      <c r="AX203" s="85">
        <f>AW203/AV203</f>
        <v>1</v>
      </c>
      <c r="AY203" s="323">
        <v>0</v>
      </c>
      <c r="AZ203" s="322">
        <v>0</v>
      </c>
      <c r="BA203" s="322">
        <v>0</v>
      </c>
      <c r="BB203" s="12">
        <v>0</v>
      </c>
      <c r="BC203" s="323">
        <v>0</v>
      </c>
      <c r="BD203" s="322">
        <v>0</v>
      </c>
      <c r="BE203" s="322">
        <v>0</v>
      </c>
      <c r="BF203" s="12">
        <v>0</v>
      </c>
      <c r="BG203" s="323">
        <v>0</v>
      </c>
      <c r="BH203" s="322">
        <v>0</v>
      </c>
      <c r="BI203" s="322">
        <v>0</v>
      </c>
      <c r="BJ203" s="6">
        <v>0</v>
      </c>
      <c r="BK203" s="323">
        <v>0</v>
      </c>
      <c r="BL203" s="322">
        <v>0</v>
      </c>
      <c r="BM203" s="322">
        <v>0</v>
      </c>
      <c r="BN203" s="12">
        <v>0</v>
      </c>
      <c r="BO203" s="323">
        <v>0</v>
      </c>
      <c r="BP203" s="322">
        <v>0</v>
      </c>
      <c r="BQ203" s="322">
        <v>0</v>
      </c>
      <c r="BR203" s="12">
        <v>0</v>
      </c>
    </row>
    <row r="204" spans="2:70" x14ac:dyDescent="0.35">
      <c r="B204" s="8" t="s">
        <v>62</v>
      </c>
      <c r="C204" s="258">
        <v>60.902859999999997</v>
      </c>
      <c r="D204" s="322">
        <v>52.729117230000007</v>
      </c>
      <c r="E204" s="322">
        <v>51.015272150000001</v>
      </c>
      <c r="F204" s="12">
        <v>0.96749717859822393</v>
      </c>
      <c r="G204" s="258">
        <v>0</v>
      </c>
      <c r="H204" s="322">
        <v>0</v>
      </c>
      <c r="I204" s="322">
        <v>0</v>
      </c>
      <c r="J204" s="12">
        <v>0</v>
      </c>
      <c r="K204" s="322">
        <v>0</v>
      </c>
      <c r="L204" s="322">
        <v>0</v>
      </c>
      <c r="M204" s="322">
        <v>0</v>
      </c>
      <c r="N204" s="12">
        <v>0</v>
      </c>
      <c r="O204" s="323">
        <v>0</v>
      </c>
      <c r="P204" s="322">
        <v>0</v>
      </c>
      <c r="Q204" s="322">
        <v>0</v>
      </c>
      <c r="R204" s="12">
        <v>0</v>
      </c>
      <c r="S204" s="323">
        <v>1.1111800000000001</v>
      </c>
      <c r="T204" s="322">
        <v>0</v>
      </c>
      <c r="U204" s="322">
        <v>0</v>
      </c>
      <c r="V204" s="12">
        <v>0</v>
      </c>
      <c r="W204" s="258">
        <v>0</v>
      </c>
      <c r="X204" s="322">
        <v>0</v>
      </c>
      <c r="Y204" s="322">
        <v>0</v>
      </c>
      <c r="Z204" s="12">
        <v>0</v>
      </c>
      <c r="AA204" s="323">
        <v>0</v>
      </c>
      <c r="AB204" s="322">
        <v>0</v>
      </c>
      <c r="AC204" s="322">
        <v>0</v>
      </c>
      <c r="AD204" s="12">
        <v>0</v>
      </c>
      <c r="AE204" s="323">
        <v>0</v>
      </c>
      <c r="AF204" s="322">
        <v>0</v>
      </c>
      <c r="AG204" s="322">
        <v>0</v>
      </c>
      <c r="AH204" s="12">
        <v>0</v>
      </c>
      <c r="AI204" s="258">
        <v>20.92</v>
      </c>
      <c r="AJ204" s="322">
        <v>11.1952</v>
      </c>
      <c r="AK204" s="322">
        <v>10.461831</v>
      </c>
      <c r="AL204" s="85">
        <f>AK204/AJ204</f>
        <v>0.9344925503787338</v>
      </c>
      <c r="AM204" s="323">
        <v>33.259479999999996</v>
      </c>
      <c r="AN204" s="322">
        <v>35.184358880000005</v>
      </c>
      <c r="AO204" s="322">
        <v>35.104423709999999</v>
      </c>
      <c r="AP204" s="85">
        <f>AO204/AN204</f>
        <v>0.99772810497208053</v>
      </c>
      <c r="AQ204" s="323">
        <v>0</v>
      </c>
      <c r="AR204" s="322">
        <v>0</v>
      </c>
      <c r="AS204" s="322">
        <v>0</v>
      </c>
      <c r="AT204" s="12">
        <v>0</v>
      </c>
      <c r="AU204" s="323">
        <v>4.3764099999999999</v>
      </c>
      <c r="AV204" s="322">
        <v>3.63776835</v>
      </c>
      <c r="AW204" s="322">
        <v>3.3626546799999999</v>
      </c>
      <c r="AX204" s="85">
        <f>AW204/AV204</f>
        <v>0.92437295519380724</v>
      </c>
      <c r="AY204" s="323">
        <v>0.42599999999999999</v>
      </c>
      <c r="AZ204" s="322">
        <v>0.85199999999999998</v>
      </c>
      <c r="BA204" s="322">
        <v>0.42587276000000002</v>
      </c>
      <c r="BB204" s="85">
        <f>BA204/AZ204</f>
        <v>0.49985065727699535</v>
      </c>
      <c r="BC204" s="323">
        <v>0.2</v>
      </c>
      <c r="BD204" s="322">
        <v>0.2</v>
      </c>
      <c r="BE204" s="322">
        <v>6.9999999999999999E-4</v>
      </c>
      <c r="BF204" s="85">
        <f>BE204/BD204</f>
        <v>3.4999999999999996E-3</v>
      </c>
      <c r="BG204" s="323">
        <v>0.60979000000000005</v>
      </c>
      <c r="BH204" s="322">
        <v>1.6597900000000001</v>
      </c>
      <c r="BI204" s="322">
        <v>1.6597900000000001</v>
      </c>
      <c r="BJ204" s="95">
        <f>BI204/BH204</f>
        <v>1</v>
      </c>
      <c r="BK204" s="323">
        <v>0</v>
      </c>
      <c r="BL204" s="322">
        <v>0</v>
      </c>
      <c r="BM204" s="322">
        <v>0</v>
      </c>
      <c r="BN204" s="12">
        <v>0</v>
      </c>
      <c r="BO204" s="323">
        <v>0</v>
      </c>
      <c r="BP204" s="322">
        <v>0</v>
      </c>
      <c r="BQ204" s="322">
        <v>0</v>
      </c>
      <c r="BR204" s="12">
        <v>0</v>
      </c>
    </row>
    <row r="205" spans="2:70" x14ac:dyDescent="0.35">
      <c r="B205" s="187" t="s">
        <v>63</v>
      </c>
      <c r="C205" s="326">
        <v>94.426750999999996</v>
      </c>
      <c r="D205" s="327">
        <v>140.73398060000002</v>
      </c>
      <c r="E205" s="327">
        <v>107.48159821000002</v>
      </c>
      <c r="F205" s="178">
        <v>0.76372172343713263</v>
      </c>
      <c r="G205" s="326">
        <f>SUM(G199:G204)</f>
        <v>6.4</v>
      </c>
      <c r="H205" s="327">
        <f>SUM(H199:H204)</f>
        <v>6.4</v>
      </c>
      <c r="I205" s="327">
        <f>SUM(I199:I204)</f>
        <v>5</v>
      </c>
      <c r="J205" s="178">
        <f>I205/H205</f>
        <v>0.78125</v>
      </c>
      <c r="K205" s="327">
        <f>SUM(K199:K204)</f>
        <v>0.85053000000000001</v>
      </c>
      <c r="L205" s="327">
        <f>SUM(L199:L204)</f>
        <v>32.105312720000001</v>
      </c>
      <c r="M205" s="327">
        <f>SUM(M199:M204)</f>
        <v>32.105309719999994</v>
      </c>
      <c r="N205" s="178">
        <f>M205/L205</f>
        <v>0.99999990655752113</v>
      </c>
      <c r="O205" s="328">
        <f t="shared" ref="O205:U205" si="133">SUM(O199:O204)</f>
        <v>0</v>
      </c>
      <c r="P205" s="327">
        <f t="shared" si="133"/>
        <v>0</v>
      </c>
      <c r="Q205" s="327">
        <f t="shared" si="133"/>
        <v>0</v>
      </c>
      <c r="R205" s="352">
        <f t="shared" si="133"/>
        <v>0</v>
      </c>
      <c r="S205" s="328">
        <f t="shared" si="133"/>
        <v>1.1161799999999999</v>
      </c>
      <c r="T205" s="327">
        <f t="shared" si="133"/>
        <v>5.0000000000000001E-3</v>
      </c>
      <c r="U205" s="327">
        <f t="shared" si="133"/>
        <v>1.25E-3</v>
      </c>
      <c r="V205" s="178">
        <f>U205/T205</f>
        <v>0.25</v>
      </c>
      <c r="W205" s="326">
        <f>SUM(W199:W204)</f>
        <v>0.88195000000000001</v>
      </c>
      <c r="X205" s="327">
        <f>SUM(X199:X204)</f>
        <v>0.66695000000000004</v>
      </c>
      <c r="Y205" s="327">
        <f>SUM(Y199:Y204)</f>
        <v>0.66149999999999998</v>
      </c>
      <c r="Z205" s="178">
        <f>Y205/X205</f>
        <v>0.99182847289901777</v>
      </c>
      <c r="AA205" s="328">
        <f>SUM(AA199:AA204)</f>
        <v>5.4252199999999995</v>
      </c>
      <c r="AB205" s="327">
        <f>SUM(AB199:AB204)</f>
        <v>20.746841590000002</v>
      </c>
      <c r="AC205" s="327">
        <f>SUM(AC199:AC204)</f>
        <v>5.08193144</v>
      </c>
      <c r="AD205" s="178">
        <f>AC205/AB205</f>
        <v>0.24494964295912375</v>
      </c>
      <c r="AE205" s="328">
        <f>SUM(AE199:AE204)</f>
        <v>1.1599999999999999</v>
      </c>
      <c r="AF205" s="327">
        <f>SUM(AF199:AF204)</f>
        <v>1.1599999999999999</v>
      </c>
      <c r="AG205" s="327">
        <f>SUM(AG199:AG204)</f>
        <v>0</v>
      </c>
      <c r="AH205" s="178">
        <f>AG205/AF205</f>
        <v>0</v>
      </c>
      <c r="AI205" s="326">
        <f>SUM(AI199:AI204)</f>
        <v>30.398260000000001</v>
      </c>
      <c r="AJ205" s="327">
        <f>SUM(AJ199:AJ204)</f>
        <v>22.499991870000002</v>
      </c>
      <c r="AK205" s="327">
        <f>SUM(AK199:AK204)</f>
        <v>11.262623700000001</v>
      </c>
      <c r="AL205" s="178">
        <f>AK205/AJ205</f>
        <v>0.50056123420279264</v>
      </c>
      <c r="AM205" s="328">
        <f>SUM(AM199:AM204)</f>
        <v>34.242479999999993</v>
      </c>
      <c r="AN205" s="327">
        <f>SUM(AN199:AN204)</f>
        <v>35.841768880000004</v>
      </c>
      <c r="AO205" s="327">
        <f>SUM(AO199:AO204)</f>
        <v>35.521133540000001</v>
      </c>
      <c r="AP205" s="178">
        <f>AO205/AN205</f>
        <v>0.99105414297286765</v>
      </c>
      <c r="AQ205" s="328">
        <f>SUM(AQ199:AQ204)</f>
        <v>6.0000000000000001E-3</v>
      </c>
      <c r="AR205" s="327">
        <f>SUM(AR199:AR204)</f>
        <v>6.0000000000000001E-3</v>
      </c>
      <c r="AS205" s="327">
        <f>SUM(AS199:AS204)</f>
        <v>6.0000000000000001E-3</v>
      </c>
      <c r="AT205" s="178">
        <f>AS205/AR205</f>
        <v>1</v>
      </c>
      <c r="AU205" s="328">
        <f>SUM(AU199:AU204)</f>
        <v>10.061121</v>
      </c>
      <c r="AV205" s="327">
        <f>SUM(AV199:AV204)</f>
        <v>15.948105539999998</v>
      </c>
      <c r="AW205" s="327">
        <f>SUM(AW199:AW204)</f>
        <v>15.333556279999998</v>
      </c>
      <c r="AX205" s="178">
        <f>AW205/AV205</f>
        <v>0.96146568892094253</v>
      </c>
      <c r="AY205" s="328">
        <f>SUM(AY199:AY204)</f>
        <v>1.6845099999999997</v>
      </c>
      <c r="AZ205" s="327">
        <f>SUM(AZ199:AZ204)</f>
        <v>2.1105099999999997</v>
      </c>
      <c r="BA205" s="327">
        <f>SUM(BA199:BA204)</f>
        <v>0.74280352999999999</v>
      </c>
      <c r="BB205" s="178">
        <f>BA205/AZ205</f>
        <v>0.35195451810225969</v>
      </c>
      <c r="BC205" s="328">
        <f>SUM(BC199:BC204)</f>
        <v>0.80499999999999994</v>
      </c>
      <c r="BD205" s="327">
        <f>SUM(BD199:BD204)</f>
        <v>0.80499999999999994</v>
      </c>
      <c r="BE205" s="327">
        <f>SUM(BE199:BE204)</f>
        <v>0.60570000000000002</v>
      </c>
      <c r="BF205" s="178">
        <f>BE205/BD205</f>
        <v>0.75242236024844733</v>
      </c>
      <c r="BG205" s="328">
        <f>SUM(BG199:BG204)</f>
        <v>1.8545</v>
      </c>
      <c r="BH205" s="327">
        <f>SUM(BH199:BH204)</f>
        <v>2.9045000000000001</v>
      </c>
      <c r="BI205" s="327">
        <f>SUM(BI199:BI204)</f>
        <v>1.6597900000000001</v>
      </c>
      <c r="BJ205" s="180">
        <f>BI205/BH205</f>
        <v>0.57145463935272856</v>
      </c>
      <c r="BK205" s="176">
        <f>SUM(BK203:BK204)</f>
        <v>0</v>
      </c>
      <c r="BL205" s="189">
        <f>SUM(BL203:BL204)</f>
        <v>0</v>
      </c>
      <c r="BM205" s="331">
        <f>SUM(BM203:BM204)</f>
        <v>0</v>
      </c>
      <c r="BN205" s="332">
        <v>0</v>
      </c>
      <c r="BO205" s="176">
        <f>SUM(BO199:BO204)</f>
        <v>4.1000000000000002E-2</v>
      </c>
      <c r="BP205" s="331">
        <f>SUM(BP199:BP204)</f>
        <v>3.4000000000000002E-2</v>
      </c>
      <c r="BQ205" s="331">
        <f>SUM(BQ199:BQ204)</f>
        <v>0</v>
      </c>
      <c r="BR205" s="350">
        <f>BQ205/BP205</f>
        <v>0</v>
      </c>
    </row>
    <row r="206" spans="2:70" x14ac:dyDescent="0.35">
      <c r="B206" s="8" t="s">
        <v>64</v>
      </c>
      <c r="C206" s="323">
        <v>236.5147</v>
      </c>
      <c r="D206" s="322">
        <v>236.5147</v>
      </c>
      <c r="E206" s="322">
        <v>19.937999999999999</v>
      </c>
      <c r="F206" s="12">
        <v>8.4299200007441386E-2</v>
      </c>
      <c r="G206" s="323">
        <v>0</v>
      </c>
      <c r="H206" s="322">
        <v>0</v>
      </c>
      <c r="I206" s="322">
        <v>0</v>
      </c>
      <c r="J206" s="12">
        <v>0</v>
      </c>
      <c r="K206" s="323">
        <v>0</v>
      </c>
      <c r="L206" s="322">
        <v>0</v>
      </c>
      <c r="M206" s="322">
        <v>0</v>
      </c>
      <c r="N206" s="12">
        <v>0</v>
      </c>
      <c r="O206" s="323">
        <v>0</v>
      </c>
      <c r="P206" s="322">
        <v>0</v>
      </c>
      <c r="Q206" s="322">
        <v>0</v>
      </c>
      <c r="R206" s="12">
        <v>0</v>
      </c>
      <c r="S206" s="323">
        <v>0</v>
      </c>
      <c r="T206" s="322">
        <v>0</v>
      </c>
      <c r="U206" s="322">
        <v>0</v>
      </c>
      <c r="V206" s="12">
        <v>0</v>
      </c>
      <c r="W206" s="258">
        <v>0</v>
      </c>
      <c r="X206" s="322">
        <v>0</v>
      </c>
      <c r="Y206" s="322">
        <v>0</v>
      </c>
      <c r="Z206" s="12">
        <v>0</v>
      </c>
      <c r="AA206" s="323">
        <v>0</v>
      </c>
      <c r="AB206" s="322">
        <v>0</v>
      </c>
      <c r="AC206" s="322">
        <v>0</v>
      </c>
      <c r="AD206" s="12">
        <v>0</v>
      </c>
      <c r="AE206" s="323">
        <v>0</v>
      </c>
      <c r="AF206" s="322">
        <v>0</v>
      </c>
      <c r="AG206" s="322">
        <v>0</v>
      </c>
      <c r="AH206" s="12">
        <v>0</v>
      </c>
      <c r="AI206" s="258">
        <v>236.5147</v>
      </c>
      <c r="AJ206" s="322">
        <v>236.5147</v>
      </c>
      <c r="AK206" s="322">
        <v>19.937999999999999</v>
      </c>
      <c r="AL206" s="85">
        <f>AK206/AJ206</f>
        <v>8.4299200007441386E-2</v>
      </c>
      <c r="AM206" s="323">
        <v>0</v>
      </c>
      <c r="AN206" s="322">
        <v>0</v>
      </c>
      <c r="AO206" s="322">
        <v>0</v>
      </c>
      <c r="AP206" s="12">
        <v>0</v>
      </c>
      <c r="AQ206" s="323">
        <v>0</v>
      </c>
      <c r="AR206" s="322">
        <v>0</v>
      </c>
      <c r="AS206" s="322">
        <v>0</v>
      </c>
      <c r="AT206" s="12">
        <v>0</v>
      </c>
      <c r="AU206" s="323">
        <v>0</v>
      </c>
      <c r="AV206" s="322">
        <v>0</v>
      </c>
      <c r="AW206" s="322">
        <v>0</v>
      </c>
      <c r="AX206" s="12">
        <v>0</v>
      </c>
      <c r="AY206" s="323">
        <v>0</v>
      </c>
      <c r="AZ206" s="322">
        <v>0</v>
      </c>
      <c r="BA206" s="322">
        <v>0</v>
      </c>
      <c r="BB206" s="12">
        <v>0</v>
      </c>
      <c r="BC206" s="323">
        <v>0</v>
      </c>
      <c r="BD206" s="322">
        <v>0</v>
      </c>
      <c r="BE206" s="322">
        <v>0</v>
      </c>
      <c r="BF206" s="12">
        <v>0</v>
      </c>
      <c r="BG206" s="323">
        <v>0</v>
      </c>
      <c r="BH206" s="322">
        <v>0</v>
      </c>
      <c r="BI206" s="322">
        <v>0</v>
      </c>
      <c r="BJ206" s="6">
        <v>0</v>
      </c>
      <c r="BK206" s="323">
        <v>0</v>
      </c>
      <c r="BL206" s="322">
        <v>0</v>
      </c>
      <c r="BM206" s="322">
        <v>0</v>
      </c>
      <c r="BN206" s="12">
        <v>0</v>
      </c>
      <c r="BO206" s="323">
        <v>0</v>
      </c>
      <c r="BP206" s="322">
        <v>0</v>
      </c>
      <c r="BQ206" s="322">
        <v>0</v>
      </c>
      <c r="BR206" s="12">
        <v>0</v>
      </c>
    </row>
    <row r="207" spans="2:70" x14ac:dyDescent="0.35">
      <c r="B207" s="8" t="s">
        <v>65</v>
      </c>
      <c r="C207" s="323">
        <v>0</v>
      </c>
      <c r="D207" s="322">
        <v>0</v>
      </c>
      <c r="E207" s="322">
        <v>0</v>
      </c>
      <c r="F207" s="12">
        <v>0</v>
      </c>
      <c r="G207" s="323">
        <v>0</v>
      </c>
      <c r="H207" s="322">
        <v>0</v>
      </c>
      <c r="I207" s="322">
        <v>0</v>
      </c>
      <c r="J207" s="12">
        <v>0</v>
      </c>
      <c r="K207" s="323">
        <v>0</v>
      </c>
      <c r="L207" s="322">
        <v>0</v>
      </c>
      <c r="M207" s="322">
        <v>0</v>
      </c>
      <c r="N207" s="12">
        <v>0</v>
      </c>
      <c r="O207" s="323">
        <v>0</v>
      </c>
      <c r="P207" s="322">
        <v>0</v>
      </c>
      <c r="Q207" s="322">
        <v>0</v>
      </c>
      <c r="R207" s="12">
        <v>0</v>
      </c>
      <c r="S207" s="323">
        <v>0</v>
      </c>
      <c r="T207" s="322">
        <v>0</v>
      </c>
      <c r="U207" s="322">
        <v>0</v>
      </c>
      <c r="V207" s="12">
        <v>0</v>
      </c>
      <c r="W207" s="258">
        <v>0</v>
      </c>
      <c r="X207" s="322">
        <v>0</v>
      </c>
      <c r="Y207" s="322">
        <v>0</v>
      </c>
      <c r="Z207" s="12">
        <v>0</v>
      </c>
      <c r="AA207" s="323">
        <v>0</v>
      </c>
      <c r="AB207" s="322">
        <v>0</v>
      </c>
      <c r="AC207" s="322">
        <v>0</v>
      </c>
      <c r="AD207" s="12">
        <v>0</v>
      </c>
      <c r="AE207" s="323">
        <v>0</v>
      </c>
      <c r="AF207" s="322">
        <v>0</v>
      </c>
      <c r="AG207" s="322">
        <v>0</v>
      </c>
      <c r="AH207" s="12">
        <v>0</v>
      </c>
      <c r="AI207" s="258">
        <v>0</v>
      </c>
      <c r="AJ207" s="322">
        <v>0</v>
      </c>
      <c r="AK207" s="322">
        <v>0</v>
      </c>
      <c r="AL207" s="12">
        <v>0</v>
      </c>
      <c r="AM207" s="323">
        <v>0</v>
      </c>
      <c r="AN207" s="322">
        <v>0</v>
      </c>
      <c r="AO207" s="322">
        <v>0</v>
      </c>
      <c r="AP207" s="12">
        <v>0</v>
      </c>
      <c r="AQ207" s="323">
        <v>0</v>
      </c>
      <c r="AR207" s="322">
        <v>0</v>
      </c>
      <c r="AS207" s="322">
        <v>0</v>
      </c>
      <c r="AT207" s="12">
        <v>0</v>
      </c>
      <c r="AU207" s="323">
        <v>0</v>
      </c>
      <c r="AV207" s="322">
        <v>0</v>
      </c>
      <c r="AW207" s="322">
        <v>0</v>
      </c>
      <c r="AX207" s="12">
        <v>0</v>
      </c>
      <c r="AY207" s="323">
        <v>0</v>
      </c>
      <c r="AZ207" s="322">
        <v>0</v>
      </c>
      <c r="BA207" s="322">
        <v>0</v>
      </c>
      <c r="BB207" s="12">
        <v>0</v>
      </c>
      <c r="BC207" s="323">
        <v>0</v>
      </c>
      <c r="BD207" s="322">
        <v>0</v>
      </c>
      <c r="BE207" s="322">
        <v>0</v>
      </c>
      <c r="BF207" s="12">
        <v>0</v>
      </c>
      <c r="BG207" s="323">
        <v>0</v>
      </c>
      <c r="BH207" s="322">
        <v>0</v>
      </c>
      <c r="BI207" s="322">
        <v>0</v>
      </c>
      <c r="BJ207" s="6">
        <v>0</v>
      </c>
      <c r="BK207" s="323">
        <v>0</v>
      </c>
      <c r="BL207" s="322">
        <v>0</v>
      </c>
      <c r="BM207" s="322">
        <v>0</v>
      </c>
      <c r="BN207" s="12">
        <v>0</v>
      </c>
      <c r="BO207" s="323">
        <v>0</v>
      </c>
      <c r="BP207" s="322">
        <v>0</v>
      </c>
      <c r="BQ207" s="322">
        <v>0</v>
      </c>
      <c r="BR207" s="12">
        <v>0</v>
      </c>
    </row>
    <row r="208" spans="2:70" ht="15" thickBot="1" x14ac:dyDescent="0.4">
      <c r="B208" s="188" t="s">
        <v>66</v>
      </c>
      <c r="C208" s="353">
        <v>236.5147</v>
      </c>
      <c r="D208" s="354">
        <v>236.5147</v>
      </c>
      <c r="E208" s="354">
        <v>19.937999999999999</v>
      </c>
      <c r="F208" s="355">
        <v>8.4299200007441386E-2</v>
      </c>
      <c r="G208" s="353">
        <v>0</v>
      </c>
      <c r="H208" s="354">
        <v>0</v>
      </c>
      <c r="I208" s="354">
        <v>0</v>
      </c>
      <c r="J208" s="355">
        <v>0</v>
      </c>
      <c r="K208" s="354">
        <v>0</v>
      </c>
      <c r="L208" s="354">
        <v>0</v>
      </c>
      <c r="M208" s="354">
        <v>0</v>
      </c>
      <c r="N208" s="355">
        <v>0</v>
      </c>
      <c r="O208" s="356">
        <v>0</v>
      </c>
      <c r="P208" s="354">
        <v>0</v>
      </c>
      <c r="Q208" s="354">
        <v>0</v>
      </c>
      <c r="R208" s="355">
        <v>0</v>
      </c>
      <c r="S208" s="334">
        <v>0</v>
      </c>
      <c r="T208" s="335">
        <v>0</v>
      </c>
      <c r="U208" s="335">
        <v>0</v>
      </c>
      <c r="V208" s="336">
        <v>0</v>
      </c>
      <c r="W208" s="353">
        <v>0</v>
      </c>
      <c r="X208" s="354">
        <v>0</v>
      </c>
      <c r="Y208" s="354">
        <v>0</v>
      </c>
      <c r="Z208" s="355">
        <v>0</v>
      </c>
      <c r="AA208" s="356">
        <v>0</v>
      </c>
      <c r="AB208" s="354">
        <v>0</v>
      </c>
      <c r="AC208" s="354">
        <v>0</v>
      </c>
      <c r="AD208" s="355">
        <v>0</v>
      </c>
      <c r="AE208" s="356">
        <v>0</v>
      </c>
      <c r="AF208" s="354">
        <v>0</v>
      </c>
      <c r="AG208" s="354">
        <v>0</v>
      </c>
      <c r="AH208" s="355">
        <v>0</v>
      </c>
      <c r="AI208" s="182">
        <f>SUM(AI206:AI207)</f>
        <v>236.5147</v>
      </c>
      <c r="AJ208" s="354">
        <f>SUM(AJ206:AJ207)</f>
        <v>236.5147</v>
      </c>
      <c r="AK208" s="354">
        <f>SUM(AK206:AK207)</f>
        <v>19.937999999999999</v>
      </c>
      <c r="AL208" s="183">
        <f>AK208/AJ208</f>
        <v>8.4299200007441386E-2</v>
      </c>
      <c r="AM208" s="181">
        <f>SUM(AM206:AM207)</f>
        <v>0</v>
      </c>
      <c r="AN208" s="354">
        <f>SUM(AN206:AN207)</f>
        <v>0</v>
      </c>
      <c r="AO208" s="354">
        <f>SUM(AO206:AO207)</f>
        <v>0</v>
      </c>
      <c r="AP208" s="355">
        <v>0</v>
      </c>
      <c r="AQ208" s="181">
        <f>SUM(AQ206:AQ207)</f>
        <v>0</v>
      </c>
      <c r="AR208" s="354">
        <f>SUM(AR206:AR207)</f>
        <v>0</v>
      </c>
      <c r="AS208" s="354">
        <f>SUM(AS206:AS207)</f>
        <v>0</v>
      </c>
      <c r="AT208" s="355">
        <v>0</v>
      </c>
      <c r="AU208" s="181">
        <f>SUM(AU206:AU207)</f>
        <v>0</v>
      </c>
      <c r="AV208" s="354">
        <f>SUM(AV206:AV207)</f>
        <v>0</v>
      </c>
      <c r="AW208" s="354">
        <f>SUM(AW206:AW207)</f>
        <v>0</v>
      </c>
      <c r="AX208" s="355">
        <v>0</v>
      </c>
      <c r="AY208" s="181">
        <f>SUM(AY206:AY207)</f>
        <v>0</v>
      </c>
      <c r="AZ208" s="354">
        <f>SUM(AZ206:AZ207)</f>
        <v>0</v>
      </c>
      <c r="BA208" s="354">
        <f>SUM(BA206:BA207)</f>
        <v>0</v>
      </c>
      <c r="BB208" s="355">
        <v>0</v>
      </c>
      <c r="BC208" s="181">
        <f>SUM(BC206:BC207)</f>
        <v>0</v>
      </c>
      <c r="BD208" s="354">
        <f>SUM(BD206:BD207)</f>
        <v>0</v>
      </c>
      <c r="BE208" s="354">
        <f>SUM(BE206:BE207)</f>
        <v>0</v>
      </c>
      <c r="BF208" s="355">
        <v>0</v>
      </c>
      <c r="BG208" s="181">
        <f>SUM(BG206:BG207)</f>
        <v>0</v>
      </c>
      <c r="BH208" s="354">
        <f>SUM(BH206:BH207)</f>
        <v>0</v>
      </c>
      <c r="BI208" s="354">
        <f>SUM(BI206:BI207)</f>
        <v>0</v>
      </c>
      <c r="BJ208" s="182">
        <v>0</v>
      </c>
      <c r="BK208" s="181">
        <f>SUM(BK206:BK207)</f>
        <v>0</v>
      </c>
      <c r="BL208" s="357">
        <f>SUM(BL206:BL207)</f>
        <v>0</v>
      </c>
      <c r="BM208" s="354">
        <f>SUM(BM206:BM207)</f>
        <v>0</v>
      </c>
      <c r="BN208" s="358">
        <v>0</v>
      </c>
      <c r="BO208" s="181">
        <f>SUM(BO206:BO207)</f>
        <v>0</v>
      </c>
      <c r="BP208" s="357">
        <f>SUM(BP206:BP207)</f>
        <v>0</v>
      </c>
      <c r="BQ208" s="354">
        <f>SUM(BQ206:BQ207)</f>
        <v>0</v>
      </c>
      <c r="BR208" s="358">
        <v>0</v>
      </c>
    </row>
    <row r="209" spans="2:70" x14ac:dyDescent="0.35">
      <c r="B209" s="185" t="s">
        <v>229</v>
      </c>
      <c r="C209" s="160">
        <v>10.1300706362585</v>
      </c>
      <c r="D209" s="162">
        <v>10.130070636258509</v>
      </c>
      <c r="E209" s="162">
        <v>10.130070636258509</v>
      </c>
      <c r="F209" s="489">
        <f>E209/D209</f>
        <v>1</v>
      </c>
      <c r="G209" s="160">
        <f>G212</f>
        <v>0</v>
      </c>
      <c r="H209" s="162">
        <f>H212</f>
        <v>0</v>
      </c>
      <c r="I209" s="162">
        <f>I212</f>
        <v>0</v>
      </c>
      <c r="J209" s="507">
        <v>0</v>
      </c>
      <c r="K209" s="160">
        <f>K212</f>
        <v>0</v>
      </c>
      <c r="L209" s="162">
        <f>L212</f>
        <v>0</v>
      </c>
      <c r="M209" s="162">
        <f>M212</f>
        <v>0</v>
      </c>
      <c r="N209" s="507">
        <v>0</v>
      </c>
      <c r="O209" s="160">
        <f>O212</f>
        <v>0</v>
      </c>
      <c r="P209" s="162">
        <f>P212</f>
        <v>0</v>
      </c>
      <c r="Q209" s="162">
        <f>Q212</f>
        <v>0</v>
      </c>
      <c r="R209" s="507">
        <v>0</v>
      </c>
      <c r="S209" s="160">
        <f>S212</f>
        <v>0</v>
      </c>
      <c r="T209" s="162">
        <f>T212</f>
        <v>0</v>
      </c>
      <c r="U209" s="162">
        <f>U212</f>
        <v>0</v>
      </c>
      <c r="V209" s="507">
        <v>0</v>
      </c>
      <c r="W209" s="161">
        <f>W212</f>
        <v>0</v>
      </c>
      <c r="X209" s="162">
        <f>X212</f>
        <v>0</v>
      </c>
      <c r="Y209" s="162">
        <f>Y212</f>
        <v>0</v>
      </c>
      <c r="Z209" s="507">
        <v>0</v>
      </c>
      <c r="AA209" s="161">
        <f>AA212</f>
        <v>0</v>
      </c>
      <c r="AB209" s="162">
        <f>AB212</f>
        <v>0</v>
      </c>
      <c r="AC209" s="162">
        <f>AC212</f>
        <v>0</v>
      </c>
      <c r="AD209" s="507">
        <v>0</v>
      </c>
      <c r="AE209" s="161">
        <f>AE212</f>
        <v>0</v>
      </c>
      <c r="AF209" s="162">
        <f>AF212</f>
        <v>0</v>
      </c>
      <c r="AG209" s="162">
        <f>AG212</f>
        <v>0</v>
      </c>
      <c r="AH209" s="507">
        <v>0</v>
      </c>
      <c r="AI209" s="161">
        <f>AI212</f>
        <v>0</v>
      </c>
      <c r="AJ209" s="162">
        <f>AJ212</f>
        <v>0</v>
      </c>
      <c r="AK209" s="162">
        <f>AK212</f>
        <v>0</v>
      </c>
      <c r="AL209" s="507">
        <v>0</v>
      </c>
      <c r="AM209" s="161">
        <f>AM212</f>
        <v>0</v>
      </c>
      <c r="AN209" s="162">
        <f>AN212</f>
        <v>0</v>
      </c>
      <c r="AO209" s="162">
        <f>AO212</f>
        <v>0</v>
      </c>
      <c r="AP209" s="507">
        <v>0</v>
      </c>
      <c r="AQ209" s="161">
        <f>AQ212</f>
        <v>0</v>
      </c>
      <c r="AR209" s="162">
        <f>AR212</f>
        <v>0</v>
      </c>
      <c r="AS209" s="162">
        <f>AS212</f>
        <v>0</v>
      </c>
      <c r="AT209" s="507">
        <v>0</v>
      </c>
      <c r="AU209" s="161">
        <f>AU212</f>
        <v>0</v>
      </c>
      <c r="AV209" s="162">
        <f>AV212</f>
        <v>0</v>
      </c>
      <c r="AW209" s="162">
        <f>AW212</f>
        <v>0</v>
      </c>
      <c r="AX209" s="507">
        <v>0</v>
      </c>
      <c r="AY209" s="161">
        <f>AY212</f>
        <v>0</v>
      </c>
      <c r="AZ209" s="162">
        <f>AZ212</f>
        <v>0</v>
      </c>
      <c r="BA209" s="162">
        <f>BA212</f>
        <v>0</v>
      </c>
      <c r="BB209" s="507">
        <v>0</v>
      </c>
      <c r="BC209" s="161">
        <f>BC212</f>
        <v>0</v>
      </c>
      <c r="BD209" s="162">
        <f>BD212</f>
        <v>0</v>
      </c>
      <c r="BE209" s="162">
        <f>BE212</f>
        <v>0</v>
      </c>
      <c r="BF209" s="507">
        <v>0</v>
      </c>
      <c r="BG209" s="161">
        <f>BG212</f>
        <v>0</v>
      </c>
      <c r="BH209" s="162">
        <f>BH212</f>
        <v>0</v>
      </c>
      <c r="BI209" s="162">
        <f>BI212</f>
        <v>0</v>
      </c>
      <c r="BJ209" s="507">
        <v>0</v>
      </c>
      <c r="BK209" s="161">
        <f>BK212</f>
        <v>0</v>
      </c>
      <c r="BL209" s="162">
        <f>BL212</f>
        <v>0</v>
      </c>
      <c r="BM209" s="162">
        <f>BM212</f>
        <v>0</v>
      </c>
      <c r="BN209" s="507">
        <v>0</v>
      </c>
      <c r="BO209" s="160">
        <v>10.1300706362585</v>
      </c>
      <c r="BP209" s="162">
        <v>10.130070636258509</v>
      </c>
      <c r="BQ209" s="162">
        <v>10.130070636258509</v>
      </c>
      <c r="BR209" s="489">
        <f>BQ209/BP209</f>
        <v>1</v>
      </c>
    </row>
    <row r="210" spans="2:70" x14ac:dyDescent="0.35">
      <c r="B210" s="8" t="s">
        <v>60</v>
      </c>
      <c r="C210" s="9">
        <v>10.1300706362585</v>
      </c>
      <c r="D210" s="7">
        <v>10.130070636258509</v>
      </c>
      <c r="E210" s="7">
        <v>10.130070636258509</v>
      </c>
      <c r="F210" s="504">
        <f>E210/D210</f>
        <v>1</v>
      </c>
      <c r="G210" s="9">
        <v>0</v>
      </c>
      <c r="H210" s="7">
        <v>0</v>
      </c>
      <c r="I210" s="7">
        <v>0</v>
      </c>
      <c r="J210" s="505">
        <v>0</v>
      </c>
      <c r="K210" s="9">
        <v>0</v>
      </c>
      <c r="L210" s="7">
        <v>0</v>
      </c>
      <c r="M210" s="7">
        <v>0</v>
      </c>
      <c r="N210" s="505">
        <v>0</v>
      </c>
      <c r="O210" s="9">
        <v>0</v>
      </c>
      <c r="P210" s="7">
        <v>0</v>
      </c>
      <c r="Q210" s="7">
        <v>0</v>
      </c>
      <c r="R210" s="505">
        <v>0</v>
      </c>
      <c r="S210" s="9">
        <v>0</v>
      </c>
      <c r="T210" s="7">
        <v>0</v>
      </c>
      <c r="U210" s="7">
        <v>0</v>
      </c>
      <c r="V210" s="505">
        <v>0</v>
      </c>
      <c r="W210" s="6">
        <v>0</v>
      </c>
      <c r="X210" s="7">
        <v>0</v>
      </c>
      <c r="Y210" s="7">
        <v>0</v>
      </c>
      <c r="Z210" s="505">
        <v>0</v>
      </c>
      <c r="AA210" s="6">
        <v>0</v>
      </c>
      <c r="AB210" s="7">
        <v>0</v>
      </c>
      <c r="AC210" s="7">
        <v>0</v>
      </c>
      <c r="AD210" s="505">
        <v>0</v>
      </c>
      <c r="AE210" s="6">
        <v>0</v>
      </c>
      <c r="AF210" s="7">
        <v>0</v>
      </c>
      <c r="AG210" s="7">
        <v>0</v>
      </c>
      <c r="AH210" s="505">
        <v>0</v>
      </c>
      <c r="AI210" s="6">
        <v>0</v>
      </c>
      <c r="AJ210" s="7">
        <v>0</v>
      </c>
      <c r="AK210" s="7">
        <v>0</v>
      </c>
      <c r="AL210" s="505">
        <v>0</v>
      </c>
      <c r="AM210" s="6">
        <v>0</v>
      </c>
      <c r="AN210" s="7">
        <v>0</v>
      </c>
      <c r="AO210" s="7">
        <v>0</v>
      </c>
      <c r="AP210" s="505">
        <v>0</v>
      </c>
      <c r="AQ210" s="6">
        <v>0</v>
      </c>
      <c r="AR210" s="7">
        <v>0</v>
      </c>
      <c r="AS210" s="7">
        <v>0</v>
      </c>
      <c r="AT210" s="505">
        <v>0</v>
      </c>
      <c r="AU210" s="6">
        <v>0</v>
      </c>
      <c r="AV210" s="7">
        <v>0</v>
      </c>
      <c r="AW210" s="7">
        <v>0</v>
      </c>
      <c r="AX210" s="505">
        <v>0</v>
      </c>
      <c r="AY210" s="6">
        <v>0</v>
      </c>
      <c r="AZ210" s="7">
        <v>0</v>
      </c>
      <c r="BA210" s="7">
        <v>0</v>
      </c>
      <c r="BB210" s="505">
        <v>0</v>
      </c>
      <c r="BC210" s="6">
        <v>0</v>
      </c>
      <c r="BD210" s="7">
        <v>0</v>
      </c>
      <c r="BE210" s="7">
        <v>0</v>
      </c>
      <c r="BF210" s="505">
        <v>0</v>
      </c>
      <c r="BG210" s="6">
        <v>0</v>
      </c>
      <c r="BH210" s="7">
        <v>0</v>
      </c>
      <c r="BI210" s="7">
        <v>0</v>
      </c>
      <c r="BJ210" s="505">
        <v>0</v>
      </c>
      <c r="BK210" s="6">
        <v>0</v>
      </c>
      <c r="BL210" s="7">
        <v>0</v>
      </c>
      <c r="BM210" s="7">
        <v>0</v>
      </c>
      <c r="BN210" s="505">
        <v>0</v>
      </c>
      <c r="BO210" s="9">
        <v>10.1300706362585</v>
      </c>
      <c r="BP210" s="7">
        <v>10.130070636258509</v>
      </c>
      <c r="BQ210" s="7">
        <v>10.130070636258509</v>
      </c>
      <c r="BR210" s="504">
        <f>BQ210/BP210</f>
        <v>1</v>
      </c>
    </row>
    <row r="211" spans="2:70" x14ac:dyDescent="0.35">
      <c r="B211" s="8" t="s">
        <v>62</v>
      </c>
      <c r="C211" s="9">
        <v>0</v>
      </c>
      <c r="D211" s="7">
        <v>0</v>
      </c>
      <c r="E211" s="7">
        <v>0</v>
      </c>
      <c r="F211" s="505">
        <v>0</v>
      </c>
      <c r="G211" s="9">
        <v>0</v>
      </c>
      <c r="H211" s="7">
        <v>0</v>
      </c>
      <c r="I211" s="7">
        <v>0</v>
      </c>
      <c r="J211" s="505">
        <v>0</v>
      </c>
      <c r="K211" s="9">
        <v>0</v>
      </c>
      <c r="L211" s="7">
        <v>0</v>
      </c>
      <c r="M211" s="7">
        <v>0</v>
      </c>
      <c r="N211" s="505">
        <v>0</v>
      </c>
      <c r="O211" s="9">
        <v>0</v>
      </c>
      <c r="P211" s="7">
        <v>0</v>
      </c>
      <c r="Q211" s="7">
        <v>0</v>
      </c>
      <c r="R211" s="505">
        <v>0</v>
      </c>
      <c r="S211" s="9">
        <v>0</v>
      </c>
      <c r="T211" s="7">
        <v>0</v>
      </c>
      <c r="U211" s="7">
        <v>0</v>
      </c>
      <c r="V211" s="505">
        <v>0</v>
      </c>
      <c r="W211" s="6">
        <v>0</v>
      </c>
      <c r="X211" s="7">
        <v>0</v>
      </c>
      <c r="Y211" s="7">
        <v>0</v>
      </c>
      <c r="Z211" s="505">
        <v>0</v>
      </c>
      <c r="AA211" s="6">
        <v>0</v>
      </c>
      <c r="AB211" s="7">
        <v>0</v>
      </c>
      <c r="AC211" s="7">
        <v>0</v>
      </c>
      <c r="AD211" s="505">
        <v>0</v>
      </c>
      <c r="AE211" s="6">
        <v>0</v>
      </c>
      <c r="AF211" s="7">
        <v>0</v>
      </c>
      <c r="AG211" s="7">
        <v>0</v>
      </c>
      <c r="AH211" s="505">
        <v>0</v>
      </c>
      <c r="AI211" s="6">
        <v>0</v>
      </c>
      <c r="AJ211" s="7">
        <v>0</v>
      </c>
      <c r="AK211" s="7">
        <v>0</v>
      </c>
      <c r="AL211" s="505">
        <v>0</v>
      </c>
      <c r="AM211" s="6">
        <v>0</v>
      </c>
      <c r="AN211" s="7">
        <v>0</v>
      </c>
      <c r="AO211" s="7">
        <v>0</v>
      </c>
      <c r="AP211" s="505">
        <v>0</v>
      </c>
      <c r="AQ211" s="6">
        <v>0</v>
      </c>
      <c r="AR211" s="7">
        <v>0</v>
      </c>
      <c r="AS211" s="7">
        <v>0</v>
      </c>
      <c r="AT211" s="505">
        <v>0</v>
      </c>
      <c r="AU211" s="6">
        <v>0</v>
      </c>
      <c r="AV211" s="7">
        <v>0</v>
      </c>
      <c r="AW211" s="7">
        <v>0</v>
      </c>
      <c r="AX211" s="505">
        <v>0</v>
      </c>
      <c r="AY211" s="6">
        <v>0</v>
      </c>
      <c r="AZ211" s="7">
        <v>0</v>
      </c>
      <c r="BA211" s="7">
        <v>0</v>
      </c>
      <c r="BB211" s="505">
        <v>0</v>
      </c>
      <c r="BC211" s="6">
        <v>0</v>
      </c>
      <c r="BD211" s="7">
        <v>0</v>
      </c>
      <c r="BE211" s="7">
        <v>0</v>
      </c>
      <c r="BF211" s="505">
        <v>0</v>
      </c>
      <c r="BG211" s="6">
        <v>0</v>
      </c>
      <c r="BH211" s="7">
        <v>0</v>
      </c>
      <c r="BI211" s="7">
        <v>0</v>
      </c>
      <c r="BJ211" s="505">
        <v>0</v>
      </c>
      <c r="BK211" s="6">
        <v>0</v>
      </c>
      <c r="BL211" s="7">
        <v>0</v>
      </c>
      <c r="BM211" s="7">
        <v>0</v>
      </c>
      <c r="BN211" s="505">
        <v>0</v>
      </c>
      <c r="BO211" s="9">
        <v>0</v>
      </c>
      <c r="BP211" s="7">
        <v>0</v>
      </c>
      <c r="BQ211" s="7">
        <v>0</v>
      </c>
      <c r="BR211" s="505">
        <v>0</v>
      </c>
    </row>
    <row r="212" spans="2:70" ht="15" thickBot="1" x14ac:dyDescent="0.4">
      <c r="B212" s="188" t="s">
        <v>63</v>
      </c>
      <c r="C212" s="181">
        <v>10.1300706362585</v>
      </c>
      <c r="D212" s="357">
        <v>10.130070636258509</v>
      </c>
      <c r="E212" s="357">
        <v>10.130070636258509</v>
      </c>
      <c r="F212" s="506">
        <f>E212/D212</f>
        <v>1</v>
      </c>
      <c r="G212" s="181">
        <f>SUM(G210:G211)</f>
        <v>0</v>
      </c>
      <c r="H212" s="357">
        <f>SUM(H210:H211)</f>
        <v>0</v>
      </c>
      <c r="I212" s="357">
        <f>SUM(I210:I211)</f>
        <v>0</v>
      </c>
      <c r="J212" s="358">
        <v>0</v>
      </c>
      <c r="K212" s="181">
        <f>SUM(K210:K211)</f>
        <v>0</v>
      </c>
      <c r="L212" s="357">
        <f>SUM(L210:L211)</f>
        <v>0</v>
      </c>
      <c r="M212" s="357">
        <f>SUM(M210:M211)</f>
        <v>0</v>
      </c>
      <c r="N212" s="358">
        <v>0</v>
      </c>
      <c r="O212" s="181">
        <f>SUM(O210:O211)</f>
        <v>0</v>
      </c>
      <c r="P212" s="357">
        <f>SUM(P210:P211)</f>
        <v>0</v>
      </c>
      <c r="Q212" s="357">
        <f>SUM(Q210:Q211)</f>
        <v>0</v>
      </c>
      <c r="R212" s="358">
        <v>0</v>
      </c>
      <c r="S212" s="181">
        <f>SUM(S210:S211)</f>
        <v>0</v>
      </c>
      <c r="T212" s="357">
        <f>SUM(T210:T211)</f>
        <v>0</v>
      </c>
      <c r="U212" s="357">
        <f>SUM(U210:U211)</f>
        <v>0</v>
      </c>
      <c r="V212" s="358">
        <v>0</v>
      </c>
      <c r="W212" s="182">
        <f>SUM(W210:W211)</f>
        <v>0</v>
      </c>
      <c r="X212" s="357">
        <f>SUM(X210:X211)</f>
        <v>0</v>
      </c>
      <c r="Y212" s="357">
        <f>SUM(Y210:Y211)</f>
        <v>0</v>
      </c>
      <c r="Z212" s="358">
        <v>0</v>
      </c>
      <c r="AA212" s="182">
        <f>SUM(AA210:AA211)</f>
        <v>0</v>
      </c>
      <c r="AB212" s="357">
        <f>SUM(AB210:AB211)</f>
        <v>0</v>
      </c>
      <c r="AC212" s="357">
        <f>SUM(AC210:AC211)</f>
        <v>0</v>
      </c>
      <c r="AD212" s="358">
        <v>0</v>
      </c>
      <c r="AE212" s="182">
        <f>SUM(AE210:AE211)</f>
        <v>0</v>
      </c>
      <c r="AF212" s="357">
        <f>SUM(AF210:AF211)</f>
        <v>0</v>
      </c>
      <c r="AG212" s="357">
        <f>SUM(AG210:AG211)</f>
        <v>0</v>
      </c>
      <c r="AH212" s="358">
        <v>0</v>
      </c>
      <c r="AI212" s="182">
        <f>SUM(AI210:AI211)</f>
        <v>0</v>
      </c>
      <c r="AJ212" s="357">
        <f>SUM(AJ210:AJ211)</f>
        <v>0</v>
      </c>
      <c r="AK212" s="357">
        <f>SUM(AK210:AK211)</f>
        <v>0</v>
      </c>
      <c r="AL212" s="358">
        <v>0</v>
      </c>
      <c r="AM212" s="182">
        <f>SUM(AM210:AM211)</f>
        <v>0</v>
      </c>
      <c r="AN212" s="357">
        <f>SUM(AN210:AN211)</f>
        <v>0</v>
      </c>
      <c r="AO212" s="357">
        <f>SUM(AO210:AO211)</f>
        <v>0</v>
      </c>
      <c r="AP212" s="358">
        <v>0</v>
      </c>
      <c r="AQ212" s="182">
        <f>SUM(AQ210:AQ211)</f>
        <v>0</v>
      </c>
      <c r="AR212" s="357">
        <f>SUM(AR210:AR211)</f>
        <v>0</v>
      </c>
      <c r="AS212" s="357">
        <f>SUM(AS210:AS211)</f>
        <v>0</v>
      </c>
      <c r="AT212" s="358">
        <v>0</v>
      </c>
      <c r="AU212" s="182">
        <f>SUM(AU210:AU211)</f>
        <v>0</v>
      </c>
      <c r="AV212" s="357">
        <f>SUM(AV210:AV211)</f>
        <v>0</v>
      </c>
      <c r="AW212" s="357">
        <f>SUM(AW210:AW211)</f>
        <v>0</v>
      </c>
      <c r="AX212" s="358">
        <v>0</v>
      </c>
      <c r="AY212" s="182">
        <f>SUM(AY210:AY211)</f>
        <v>0</v>
      </c>
      <c r="AZ212" s="357">
        <f>SUM(AZ210:AZ211)</f>
        <v>0</v>
      </c>
      <c r="BA212" s="357">
        <f>SUM(BA210:BA211)</f>
        <v>0</v>
      </c>
      <c r="BB212" s="358">
        <v>0</v>
      </c>
      <c r="BC212" s="182">
        <f>SUM(BC210:BC211)</f>
        <v>0</v>
      </c>
      <c r="BD212" s="357">
        <f>SUM(BD210:BD211)</f>
        <v>0</v>
      </c>
      <c r="BE212" s="357">
        <f>SUM(BE210:BE211)</f>
        <v>0</v>
      </c>
      <c r="BF212" s="358">
        <v>0</v>
      </c>
      <c r="BG212" s="182">
        <f>SUM(BG210:BG211)</f>
        <v>0</v>
      </c>
      <c r="BH212" s="357">
        <f>SUM(BH210:BH211)</f>
        <v>0</v>
      </c>
      <c r="BI212" s="357">
        <f>SUM(BI210:BI211)</f>
        <v>0</v>
      </c>
      <c r="BJ212" s="358">
        <v>0</v>
      </c>
      <c r="BK212" s="182">
        <f>SUM(BK210:BK211)</f>
        <v>0</v>
      </c>
      <c r="BL212" s="357">
        <f>SUM(BL210:BL211)</f>
        <v>0</v>
      </c>
      <c r="BM212" s="357">
        <f>SUM(BM210:BM211)</f>
        <v>0</v>
      </c>
      <c r="BN212" s="358">
        <v>0</v>
      </c>
      <c r="BO212" s="181">
        <v>10.1300706362585</v>
      </c>
      <c r="BP212" s="357">
        <v>10.130070636258509</v>
      </c>
      <c r="BQ212" s="357">
        <v>10.130070636258509</v>
      </c>
      <c r="BR212" s="506">
        <f>BQ212/BP212</f>
        <v>1</v>
      </c>
    </row>
    <row r="213" spans="2:70" x14ac:dyDescent="0.35">
      <c r="B213" s="5"/>
      <c r="C213" s="3"/>
      <c r="D213" s="3"/>
      <c r="E213" s="3"/>
      <c r="G213" s="3"/>
      <c r="H213" s="3"/>
      <c r="I213" s="3"/>
      <c r="T213" s="3"/>
      <c r="U213" s="3"/>
      <c r="X213" s="3"/>
      <c r="Y213" s="3"/>
    </row>
    <row r="214" spans="2:70" ht="15" thickBot="1" x14ac:dyDescent="0.4">
      <c r="B214" s="5" t="s">
        <v>138</v>
      </c>
      <c r="C214" s="3"/>
      <c r="D214" s="3"/>
      <c r="E214" s="3"/>
      <c r="G214" s="3"/>
      <c r="H214" s="3"/>
      <c r="I214" s="3"/>
      <c r="T214" s="3"/>
      <c r="U214" s="3"/>
      <c r="X214" s="3"/>
      <c r="Y214" s="3"/>
    </row>
    <row r="215" spans="2:70" ht="27" customHeight="1" thickBot="1" x14ac:dyDescent="0.4">
      <c r="B215" s="920" t="s">
        <v>196</v>
      </c>
      <c r="C215" s="915" t="s">
        <v>228</v>
      </c>
      <c r="D215" s="918"/>
      <c r="E215" s="918"/>
      <c r="F215" s="919"/>
      <c r="G215" s="923" t="s">
        <v>36</v>
      </c>
      <c r="H215" s="924"/>
      <c r="I215" s="924"/>
      <c r="J215" s="925"/>
      <c r="K215" s="915" t="s">
        <v>14</v>
      </c>
      <c r="L215" s="916"/>
      <c r="M215" s="916"/>
      <c r="N215" s="917"/>
      <c r="O215" s="915" t="s">
        <v>37</v>
      </c>
      <c r="P215" s="916"/>
      <c r="Q215" s="916"/>
      <c r="R215" s="917"/>
      <c r="S215" s="915" t="s">
        <v>41</v>
      </c>
      <c r="T215" s="916"/>
      <c r="U215" s="916"/>
      <c r="V215" s="917"/>
      <c r="W215" s="918" t="s">
        <v>1</v>
      </c>
      <c r="X215" s="916"/>
      <c r="Y215" s="916"/>
      <c r="Z215" s="917"/>
      <c r="AA215" s="915" t="s">
        <v>42</v>
      </c>
      <c r="AB215" s="916"/>
      <c r="AC215" s="916"/>
      <c r="AD215" s="917"/>
      <c r="AE215" s="915" t="s">
        <v>43</v>
      </c>
      <c r="AF215" s="916"/>
      <c r="AG215" s="916"/>
      <c r="AH215" s="917"/>
      <c r="AI215" s="915" t="s">
        <v>44</v>
      </c>
      <c r="AJ215" s="916"/>
      <c r="AK215" s="916"/>
      <c r="AL215" s="917"/>
      <c r="AM215" s="915" t="s">
        <v>76</v>
      </c>
      <c r="AN215" s="916"/>
      <c r="AO215" s="916"/>
      <c r="AP215" s="917"/>
      <c r="AQ215" s="915" t="s">
        <v>77</v>
      </c>
      <c r="AR215" s="916"/>
      <c r="AS215" s="916"/>
      <c r="AT215" s="917"/>
      <c r="AU215" s="915" t="s">
        <v>79</v>
      </c>
      <c r="AV215" s="916"/>
      <c r="AW215" s="916"/>
      <c r="AX215" s="917"/>
      <c r="AY215" s="915" t="s">
        <v>45</v>
      </c>
      <c r="AZ215" s="916"/>
      <c r="BA215" s="916"/>
      <c r="BB215" s="917"/>
      <c r="BC215" s="915" t="s">
        <v>81</v>
      </c>
      <c r="BD215" s="916"/>
      <c r="BE215" s="916"/>
      <c r="BF215" s="917"/>
      <c r="BG215" s="915" t="s">
        <v>46</v>
      </c>
      <c r="BH215" s="916"/>
      <c r="BI215" s="916"/>
      <c r="BJ215" s="917"/>
      <c r="BK215" s="915" t="s">
        <v>83</v>
      </c>
      <c r="BL215" s="916"/>
      <c r="BM215" s="916"/>
      <c r="BN215" s="917"/>
      <c r="BO215" s="915" t="s">
        <v>197</v>
      </c>
      <c r="BP215" s="916"/>
      <c r="BQ215" s="916"/>
      <c r="BR215" s="917"/>
    </row>
    <row r="216" spans="2:70" ht="15" customHeight="1" x14ac:dyDescent="0.35">
      <c r="B216" s="921"/>
      <c r="C216" s="910" t="s">
        <v>107</v>
      </c>
      <c r="D216" s="904" t="s">
        <v>108</v>
      </c>
      <c r="E216" s="906" t="s">
        <v>50</v>
      </c>
      <c r="F216" s="908" t="s">
        <v>150</v>
      </c>
      <c r="G216" s="910" t="s">
        <v>107</v>
      </c>
      <c r="H216" s="904" t="s">
        <v>108</v>
      </c>
      <c r="I216" s="906" t="s">
        <v>50</v>
      </c>
      <c r="J216" s="908" t="s">
        <v>150</v>
      </c>
      <c r="K216" s="902" t="s">
        <v>107</v>
      </c>
      <c r="L216" s="904" t="s">
        <v>108</v>
      </c>
      <c r="M216" s="906" t="s">
        <v>50</v>
      </c>
      <c r="N216" s="908" t="s">
        <v>150</v>
      </c>
      <c r="O216" s="902" t="s">
        <v>107</v>
      </c>
      <c r="P216" s="904" t="s">
        <v>108</v>
      </c>
      <c r="Q216" s="906" t="s">
        <v>50</v>
      </c>
      <c r="R216" s="908" t="s">
        <v>150</v>
      </c>
      <c r="S216" s="902" t="s">
        <v>107</v>
      </c>
      <c r="T216" s="904" t="s">
        <v>108</v>
      </c>
      <c r="U216" s="906" t="s">
        <v>50</v>
      </c>
      <c r="V216" s="908" t="s">
        <v>150</v>
      </c>
      <c r="W216" s="910" t="s">
        <v>107</v>
      </c>
      <c r="X216" s="904" t="s">
        <v>108</v>
      </c>
      <c r="Y216" s="906" t="s">
        <v>50</v>
      </c>
      <c r="Z216" s="908" t="s">
        <v>150</v>
      </c>
      <c r="AA216" s="902" t="s">
        <v>107</v>
      </c>
      <c r="AB216" s="904" t="s">
        <v>108</v>
      </c>
      <c r="AC216" s="906" t="s">
        <v>50</v>
      </c>
      <c r="AD216" s="908" t="s">
        <v>150</v>
      </c>
      <c r="AE216" s="902" t="s">
        <v>107</v>
      </c>
      <c r="AF216" s="904" t="s">
        <v>108</v>
      </c>
      <c r="AG216" s="906" t="s">
        <v>50</v>
      </c>
      <c r="AH216" s="908" t="s">
        <v>150</v>
      </c>
      <c r="AI216" s="902" t="s">
        <v>107</v>
      </c>
      <c r="AJ216" s="904" t="s">
        <v>108</v>
      </c>
      <c r="AK216" s="906" t="s">
        <v>50</v>
      </c>
      <c r="AL216" s="908" t="s">
        <v>150</v>
      </c>
      <c r="AM216" s="902" t="s">
        <v>107</v>
      </c>
      <c r="AN216" s="904" t="s">
        <v>108</v>
      </c>
      <c r="AO216" s="906" t="s">
        <v>50</v>
      </c>
      <c r="AP216" s="908" t="s">
        <v>150</v>
      </c>
      <c r="AQ216" s="902" t="s">
        <v>107</v>
      </c>
      <c r="AR216" s="904" t="s">
        <v>108</v>
      </c>
      <c r="AS216" s="906" t="s">
        <v>50</v>
      </c>
      <c r="AT216" s="908" t="s">
        <v>150</v>
      </c>
      <c r="AU216" s="902" t="s">
        <v>107</v>
      </c>
      <c r="AV216" s="904" t="s">
        <v>108</v>
      </c>
      <c r="AW216" s="906" t="s">
        <v>50</v>
      </c>
      <c r="AX216" s="908" t="s">
        <v>150</v>
      </c>
      <c r="AY216" s="902" t="s">
        <v>107</v>
      </c>
      <c r="AZ216" s="904" t="s">
        <v>108</v>
      </c>
      <c r="BA216" s="906" t="s">
        <v>50</v>
      </c>
      <c r="BB216" s="908" t="s">
        <v>150</v>
      </c>
      <c r="BC216" s="902" t="s">
        <v>107</v>
      </c>
      <c r="BD216" s="904" t="s">
        <v>108</v>
      </c>
      <c r="BE216" s="906" t="s">
        <v>50</v>
      </c>
      <c r="BF216" s="908" t="s">
        <v>150</v>
      </c>
      <c r="BG216" s="902" t="s">
        <v>107</v>
      </c>
      <c r="BH216" s="904" t="s">
        <v>108</v>
      </c>
      <c r="BI216" s="906" t="s">
        <v>50</v>
      </c>
      <c r="BJ216" s="908" t="s">
        <v>150</v>
      </c>
      <c r="BK216" s="902" t="s">
        <v>107</v>
      </c>
      <c r="BL216" s="904" t="s">
        <v>108</v>
      </c>
      <c r="BM216" s="906" t="s">
        <v>50</v>
      </c>
      <c r="BN216" s="908" t="s">
        <v>150</v>
      </c>
      <c r="BO216" s="902" t="s">
        <v>107</v>
      </c>
      <c r="BP216" s="904" t="s">
        <v>108</v>
      </c>
      <c r="BQ216" s="906" t="s">
        <v>50</v>
      </c>
      <c r="BR216" s="908" t="s">
        <v>150</v>
      </c>
    </row>
    <row r="217" spans="2:70" ht="30" customHeight="1" thickBot="1" x14ac:dyDescent="0.4">
      <c r="B217" s="922"/>
      <c r="C217" s="911"/>
      <c r="D217" s="905"/>
      <c r="E217" s="907"/>
      <c r="F217" s="909"/>
      <c r="G217" s="911"/>
      <c r="H217" s="905"/>
      <c r="I217" s="907"/>
      <c r="J217" s="909"/>
      <c r="K217" s="903"/>
      <c r="L217" s="905"/>
      <c r="M217" s="907"/>
      <c r="N217" s="909"/>
      <c r="O217" s="903"/>
      <c r="P217" s="905"/>
      <c r="Q217" s="907"/>
      <c r="R217" s="909"/>
      <c r="S217" s="903"/>
      <c r="T217" s="905"/>
      <c r="U217" s="907"/>
      <c r="V217" s="909"/>
      <c r="W217" s="911"/>
      <c r="X217" s="905"/>
      <c r="Y217" s="907"/>
      <c r="Z217" s="909"/>
      <c r="AA217" s="903"/>
      <c r="AB217" s="905"/>
      <c r="AC217" s="907"/>
      <c r="AD217" s="909"/>
      <c r="AE217" s="903"/>
      <c r="AF217" s="905"/>
      <c r="AG217" s="907"/>
      <c r="AH217" s="909"/>
      <c r="AI217" s="903"/>
      <c r="AJ217" s="905"/>
      <c r="AK217" s="907"/>
      <c r="AL217" s="909"/>
      <c r="AM217" s="903"/>
      <c r="AN217" s="905"/>
      <c r="AO217" s="907"/>
      <c r="AP217" s="909"/>
      <c r="AQ217" s="903"/>
      <c r="AR217" s="905"/>
      <c r="AS217" s="907"/>
      <c r="AT217" s="909"/>
      <c r="AU217" s="903"/>
      <c r="AV217" s="905"/>
      <c r="AW217" s="907"/>
      <c r="AX217" s="909"/>
      <c r="AY217" s="903"/>
      <c r="AZ217" s="905"/>
      <c r="BA217" s="907"/>
      <c r="BB217" s="909"/>
      <c r="BC217" s="903"/>
      <c r="BD217" s="905"/>
      <c r="BE217" s="907"/>
      <c r="BF217" s="909"/>
      <c r="BG217" s="903"/>
      <c r="BH217" s="905"/>
      <c r="BI217" s="907"/>
      <c r="BJ217" s="909"/>
      <c r="BK217" s="903"/>
      <c r="BL217" s="905"/>
      <c r="BM217" s="907"/>
      <c r="BN217" s="909"/>
      <c r="BO217" s="903"/>
      <c r="BP217" s="905"/>
      <c r="BQ217" s="907"/>
      <c r="BR217" s="909"/>
    </row>
    <row r="218" spans="2:70" x14ac:dyDescent="0.35">
      <c r="B218" s="317" t="s">
        <v>67</v>
      </c>
      <c r="C218" s="222">
        <v>7387.3770119164046</v>
      </c>
      <c r="D218" s="195">
        <v>7412.5894954664054</v>
      </c>
      <c r="E218" s="195">
        <v>3742.5358417864063</v>
      </c>
      <c r="F218" s="318">
        <v>0.5048891273522389</v>
      </c>
      <c r="G218" s="222">
        <f>G225+G228</f>
        <v>6.2866600000000004</v>
      </c>
      <c r="H218" s="195">
        <f>H225+H228</f>
        <v>6.2732360000000007</v>
      </c>
      <c r="I218" s="195">
        <f>I225+I228</f>
        <v>4.6238879099999997</v>
      </c>
      <c r="J218" s="318">
        <f>I218/H218</f>
        <v>0.7370817724695834</v>
      </c>
      <c r="K218" s="207">
        <f>K225+K228</f>
        <v>211.78648000000001</v>
      </c>
      <c r="L218" s="207">
        <f>L225+L228</f>
        <v>238.35355396</v>
      </c>
      <c r="M218" s="207">
        <f>M225+M228</f>
        <v>183.83124294000001</v>
      </c>
      <c r="N218" s="319">
        <f t="shared" ref="N218:N223" si="134">M218/L218</f>
        <v>0.77125446583796353</v>
      </c>
      <c r="O218" s="209">
        <f>O225+O228</f>
        <v>13.286960000000001</v>
      </c>
      <c r="P218" s="207">
        <f>P225+P228</f>
        <v>12.555314660000001</v>
      </c>
      <c r="Q218" s="207">
        <f>Q225+Q228</f>
        <v>10.37596211</v>
      </c>
      <c r="R218" s="319">
        <f>Q218/P218</f>
        <v>0.82641991785811597</v>
      </c>
      <c r="S218" s="224">
        <f>S225+S228</f>
        <v>1.1161799999999999</v>
      </c>
      <c r="T218" s="225">
        <f>T225+T228</f>
        <v>5.0000000000000001E-3</v>
      </c>
      <c r="U218" s="225">
        <f>U225+U228</f>
        <v>1.25E-3</v>
      </c>
      <c r="V218" s="320">
        <f>U218/T218</f>
        <v>0.25</v>
      </c>
      <c r="W218" s="321">
        <f>W225+W228</f>
        <v>2.8219500000000002</v>
      </c>
      <c r="X218" s="225">
        <f>X225+X228</f>
        <v>3.0869499999999999</v>
      </c>
      <c r="Y218" s="225">
        <f>Y225+Y228</f>
        <v>2.8212784300000004</v>
      </c>
      <c r="Z218" s="320">
        <f>Y218/X218</f>
        <v>0.91393719690957109</v>
      </c>
      <c r="AA218" s="224">
        <f>AA225+AA228</f>
        <v>5.7032500000000006</v>
      </c>
      <c r="AB218" s="225">
        <f>AB225+AB228</f>
        <v>9.7867320000000007</v>
      </c>
      <c r="AC218" s="225">
        <f>AC225+AC228</f>
        <v>6.0853020999999998</v>
      </c>
      <c r="AD218" s="320">
        <f>AC218/AB218</f>
        <v>0.6217910227847252</v>
      </c>
      <c r="AE218" s="224">
        <f>AE225+AE228</f>
        <v>1.7292400000000001</v>
      </c>
      <c r="AF218" s="225">
        <f>AF225+AF228</f>
        <v>1.7292400000000001</v>
      </c>
      <c r="AG218" s="225">
        <f>AG225+AG228</f>
        <v>1.1411321299999999</v>
      </c>
      <c r="AH218" s="320">
        <f>AG218/AF218</f>
        <v>0.65990384793319601</v>
      </c>
      <c r="AI218" s="321">
        <f>AI225+AI228</f>
        <v>1128.0860949999999</v>
      </c>
      <c r="AJ218" s="225">
        <f>AJ225+AJ228</f>
        <v>1153.6320119999998</v>
      </c>
      <c r="AK218" s="225">
        <f>AK225+AK228</f>
        <v>512.36747130000003</v>
      </c>
      <c r="AL218" s="320">
        <f>AK218/AJ218</f>
        <v>0.44413423515504885</v>
      </c>
      <c r="AM218" s="224">
        <f>AM225+AM228</f>
        <v>22.542480000000001</v>
      </c>
      <c r="AN218" s="225">
        <f>AN225+AN228</f>
        <v>21.694683619999999</v>
      </c>
      <c r="AO218" s="225">
        <f>AO225+AO228</f>
        <v>20.947883600000001</v>
      </c>
      <c r="AP218" s="320">
        <f>AO218/AN218</f>
        <v>0.96557681904558701</v>
      </c>
      <c r="AQ218" s="224">
        <f>AQ225+AQ228</f>
        <v>46.327659999999995</v>
      </c>
      <c r="AR218" s="225">
        <f>AR225+AR228</f>
        <v>46.986925730000003</v>
      </c>
      <c r="AS218" s="225">
        <f>AS225+AS228</f>
        <v>45.121848389999997</v>
      </c>
      <c r="AT218" s="320">
        <f>AS218/AR218</f>
        <v>0.9603064616162108</v>
      </c>
      <c r="AU218" s="224">
        <f>AU225+AU228</f>
        <v>9.561121</v>
      </c>
      <c r="AV218" s="225">
        <f>AV225+AV228</f>
        <v>15.1449336</v>
      </c>
      <c r="AW218" s="225">
        <f>AW225+AW228</f>
        <v>13.84145386</v>
      </c>
      <c r="AX218" s="320">
        <f>AW218/AV218</f>
        <v>0.91393295114875905</v>
      </c>
      <c r="AY218" s="224">
        <f>AY225+AY228</f>
        <v>1.68451</v>
      </c>
      <c r="AZ218" s="225">
        <f>AZ225+AZ228</f>
        <v>1.68451</v>
      </c>
      <c r="BA218" s="225">
        <f>BA225+BA228</f>
        <v>0.61006362000000003</v>
      </c>
      <c r="BB218" s="320">
        <f>BA218/AZ218</f>
        <v>0.36216087764394395</v>
      </c>
      <c r="BC218" s="224">
        <f>BC225+BC228</f>
        <v>13.485339999999999</v>
      </c>
      <c r="BD218" s="225">
        <f>BD225+BD228</f>
        <v>15.121332219999999</v>
      </c>
      <c r="BE218" s="225">
        <f>BE225+BE228</f>
        <v>12.070651649999999</v>
      </c>
      <c r="BF218" s="320">
        <f>BE218/BD218</f>
        <v>0.79825318790595279</v>
      </c>
      <c r="BG218" s="224">
        <f>BG225+BG228</f>
        <v>1.91195</v>
      </c>
      <c r="BH218" s="225">
        <f>BH225+BH228</f>
        <v>2.36191</v>
      </c>
      <c r="BI218" s="225">
        <f>BI225+BI228</f>
        <v>1.1186359100000001</v>
      </c>
      <c r="BJ218" s="320">
        <f>BI218/BH218</f>
        <v>0.47361495992650021</v>
      </c>
      <c r="BK218" s="224">
        <f>BK225+BK228</f>
        <v>642.25378999999998</v>
      </c>
      <c r="BL218" s="225">
        <f>BL225+BL228</f>
        <v>556.12578568000004</v>
      </c>
      <c r="BM218" s="225">
        <f>BM225+BM228</f>
        <v>291.62904404</v>
      </c>
      <c r="BN218" s="320">
        <f t="shared" ref="BN218:BN226" si="135">BM218/BL218</f>
        <v>0.52439403377675076</v>
      </c>
      <c r="BO218" s="224">
        <f>BO225+BO228</f>
        <v>5278.7933459164051</v>
      </c>
      <c r="BP218" s="225">
        <f>BP225+BP228</f>
        <v>5328.0473759964061</v>
      </c>
      <c r="BQ218" s="225">
        <f>BQ225+BQ228</f>
        <v>2635.948733796406</v>
      </c>
      <c r="BR218" s="320">
        <f t="shared" ref="BR218:BR227" si="136">BQ218/BP218</f>
        <v>0.49473072361775938</v>
      </c>
    </row>
    <row r="219" spans="2:70" x14ac:dyDescent="0.35">
      <c r="B219" s="8" t="s">
        <v>57</v>
      </c>
      <c r="C219" s="258">
        <v>625.80871000000002</v>
      </c>
      <c r="D219" s="322">
        <v>640.29504083999996</v>
      </c>
      <c r="E219" s="322">
        <v>593.61041783999997</v>
      </c>
      <c r="F219" s="12">
        <v>0.92708888868051409</v>
      </c>
      <c r="G219" s="258">
        <v>0</v>
      </c>
      <c r="H219" s="322">
        <v>0</v>
      </c>
      <c r="I219" s="322">
        <v>0</v>
      </c>
      <c r="J219" s="12">
        <v>0</v>
      </c>
      <c r="K219" s="322">
        <v>79.770570000000006</v>
      </c>
      <c r="L219" s="322">
        <v>80.869349</v>
      </c>
      <c r="M219" s="322">
        <v>66.643103780000004</v>
      </c>
      <c r="N219" s="85">
        <f t="shared" si="134"/>
        <v>0.82408359414393217</v>
      </c>
      <c r="O219" s="323">
        <v>4.3710899999999997</v>
      </c>
      <c r="P219" s="322">
        <v>4.4004300599999997</v>
      </c>
      <c r="Q219" s="322">
        <v>4.3882395399999989</v>
      </c>
      <c r="R219" s="85">
        <f>Q219/P219</f>
        <v>0.99722969804455863</v>
      </c>
      <c r="S219" s="323">
        <v>0</v>
      </c>
      <c r="T219" s="322">
        <v>0</v>
      </c>
      <c r="U219" s="322">
        <v>0</v>
      </c>
      <c r="V219" s="12">
        <v>0</v>
      </c>
      <c r="W219" s="258">
        <v>0</v>
      </c>
      <c r="X219" s="322">
        <v>0</v>
      </c>
      <c r="Y219" s="322">
        <v>0</v>
      </c>
      <c r="Z219" s="12">
        <v>0</v>
      </c>
      <c r="AA219" s="323">
        <v>0.27803</v>
      </c>
      <c r="AB219" s="322">
        <v>0</v>
      </c>
      <c r="AC219" s="322">
        <v>0</v>
      </c>
      <c r="AD219" s="12">
        <v>0</v>
      </c>
      <c r="AE219" s="323">
        <v>0</v>
      </c>
      <c r="AF219" s="322">
        <v>0</v>
      </c>
      <c r="AG219" s="322">
        <v>0</v>
      </c>
      <c r="AH219" s="12">
        <v>0</v>
      </c>
      <c r="AI219" s="324">
        <v>0</v>
      </c>
      <c r="AJ219" s="59">
        <v>0</v>
      </c>
      <c r="AK219" s="59">
        <v>0</v>
      </c>
      <c r="AL219" s="325">
        <v>0</v>
      </c>
      <c r="AM219" s="323">
        <v>0</v>
      </c>
      <c r="AN219" s="322">
        <v>0</v>
      </c>
      <c r="AO219" s="322">
        <v>0</v>
      </c>
      <c r="AP219" s="12">
        <v>0</v>
      </c>
      <c r="AQ219" s="323">
        <v>10.050929999999999</v>
      </c>
      <c r="AR219" s="322">
        <v>10.79247009</v>
      </c>
      <c r="AS219" s="322">
        <v>10.738158360000002</v>
      </c>
      <c r="AT219" s="85">
        <f>AS219/AR219</f>
        <v>0.99496762747109002</v>
      </c>
      <c r="AU219" s="323">
        <v>0</v>
      </c>
      <c r="AV219" s="322">
        <v>0</v>
      </c>
      <c r="AW219" s="322">
        <v>0</v>
      </c>
      <c r="AX219" s="12">
        <v>0</v>
      </c>
      <c r="AY219" s="323">
        <v>0</v>
      </c>
      <c r="AZ219" s="322">
        <v>0</v>
      </c>
      <c r="BA219" s="322">
        <v>0</v>
      </c>
      <c r="BB219" s="12">
        <v>0</v>
      </c>
      <c r="BC219" s="323">
        <v>5.7238899999999999</v>
      </c>
      <c r="BD219" s="322">
        <v>5.7733739799999997</v>
      </c>
      <c r="BE219" s="322">
        <v>5.0575162600000008</v>
      </c>
      <c r="BF219" s="85">
        <f>BE219/BD219</f>
        <v>0.87600704155319609</v>
      </c>
      <c r="BG219" s="323">
        <v>0</v>
      </c>
      <c r="BH219" s="322">
        <v>0</v>
      </c>
      <c r="BI219" s="322">
        <v>0</v>
      </c>
      <c r="BJ219" s="12">
        <v>0</v>
      </c>
      <c r="BK219" s="323">
        <v>3.5822500000000002</v>
      </c>
      <c r="BL219" s="322">
        <v>3.1091003599999998</v>
      </c>
      <c r="BM219" s="322">
        <v>2.8139136300000001</v>
      </c>
      <c r="BN219" s="85">
        <f t="shared" si="135"/>
        <v>0.90505718831154114</v>
      </c>
      <c r="BO219" s="323">
        <v>522.03195000000005</v>
      </c>
      <c r="BP219" s="322">
        <v>535.35031735000007</v>
      </c>
      <c r="BQ219" s="322">
        <v>503.96948627000006</v>
      </c>
      <c r="BR219" s="85">
        <f t="shared" si="136"/>
        <v>0.94138262355883895</v>
      </c>
    </row>
    <row r="220" spans="2:70" x14ac:dyDescent="0.35">
      <c r="B220" s="8" t="s">
        <v>58</v>
      </c>
      <c r="C220" s="258">
        <v>268.39120000000003</v>
      </c>
      <c r="D220" s="322">
        <v>317.28196064000002</v>
      </c>
      <c r="E220" s="322">
        <v>292.80020033999989</v>
      </c>
      <c r="F220" s="85">
        <v>0.92283910421311954</v>
      </c>
      <c r="G220" s="258">
        <v>0.52700000000000002</v>
      </c>
      <c r="H220" s="322">
        <v>0.51357600000000003</v>
      </c>
      <c r="I220" s="322">
        <v>0.47429466999999997</v>
      </c>
      <c r="J220" s="85">
        <f>I220/H220</f>
        <v>0.92351408554916881</v>
      </c>
      <c r="K220" s="322">
        <v>43.855020000000003</v>
      </c>
      <c r="L220" s="322">
        <v>45.57386786</v>
      </c>
      <c r="M220" s="322">
        <v>41.228630869999996</v>
      </c>
      <c r="N220" s="85">
        <f t="shared" si="134"/>
        <v>0.90465507550624635</v>
      </c>
      <c r="O220" s="323">
        <v>2.4914200000000002</v>
      </c>
      <c r="P220" s="322">
        <v>1.7127421</v>
      </c>
      <c r="Q220" s="322">
        <v>1.2532483000000001</v>
      </c>
      <c r="R220" s="85">
        <f>Q220/P220</f>
        <v>0.73172037985170102</v>
      </c>
      <c r="S220" s="323">
        <v>0</v>
      </c>
      <c r="T220" s="322">
        <v>0</v>
      </c>
      <c r="U220" s="322">
        <v>0</v>
      </c>
      <c r="V220" s="12">
        <v>0</v>
      </c>
      <c r="W220" s="258">
        <v>0</v>
      </c>
      <c r="X220" s="322">
        <v>0</v>
      </c>
      <c r="Y220" s="322">
        <v>0</v>
      </c>
      <c r="Z220" s="12">
        <v>0</v>
      </c>
      <c r="AA220" s="323">
        <v>0</v>
      </c>
      <c r="AB220" s="322">
        <v>0</v>
      </c>
      <c r="AC220" s="322">
        <v>0</v>
      </c>
      <c r="AD220" s="12">
        <v>0</v>
      </c>
      <c r="AE220" s="323">
        <v>0</v>
      </c>
      <c r="AF220" s="322">
        <v>0</v>
      </c>
      <c r="AG220" s="322">
        <v>0</v>
      </c>
      <c r="AH220" s="12">
        <v>0</v>
      </c>
      <c r="AI220" s="258">
        <v>0</v>
      </c>
      <c r="AJ220" s="322">
        <v>0</v>
      </c>
      <c r="AK220" s="322">
        <v>0</v>
      </c>
      <c r="AL220" s="12">
        <v>0</v>
      </c>
      <c r="AM220" s="323">
        <v>0</v>
      </c>
      <c r="AN220" s="322">
        <v>0</v>
      </c>
      <c r="AO220" s="322">
        <v>0</v>
      </c>
      <c r="AP220" s="12">
        <v>0</v>
      </c>
      <c r="AQ220" s="323">
        <v>16.57686</v>
      </c>
      <c r="AR220" s="322">
        <v>15.825222980000001</v>
      </c>
      <c r="AS220" s="322">
        <v>15.47348564</v>
      </c>
      <c r="AT220" s="85">
        <f>AS220/AR220</f>
        <v>0.97777362502604048</v>
      </c>
      <c r="AU220" s="323">
        <v>0</v>
      </c>
      <c r="AV220" s="322">
        <v>0</v>
      </c>
      <c r="AW220" s="322">
        <v>0</v>
      </c>
      <c r="AX220" s="12">
        <v>0</v>
      </c>
      <c r="AY220" s="323">
        <v>0</v>
      </c>
      <c r="AZ220" s="322">
        <v>0</v>
      </c>
      <c r="BA220" s="322">
        <v>0</v>
      </c>
      <c r="BB220" s="12">
        <v>0</v>
      </c>
      <c r="BC220" s="323">
        <v>5.0075599999999998</v>
      </c>
      <c r="BD220" s="322">
        <v>6.7077175700000007</v>
      </c>
      <c r="BE220" s="322">
        <v>5.0121578999999992</v>
      </c>
      <c r="BF220" s="85">
        <f>BE220/BD220</f>
        <v>0.74722256083301353</v>
      </c>
      <c r="BG220" s="323">
        <v>0</v>
      </c>
      <c r="BH220" s="322">
        <v>0</v>
      </c>
      <c r="BI220" s="322">
        <v>0</v>
      </c>
      <c r="BJ220" s="12">
        <v>0</v>
      </c>
      <c r="BK220" s="323">
        <v>0</v>
      </c>
      <c r="BL220" s="322">
        <v>0</v>
      </c>
      <c r="BM220" s="322">
        <v>0</v>
      </c>
      <c r="BN220" s="12">
        <v>0</v>
      </c>
      <c r="BO220" s="323">
        <v>199.93333999999999</v>
      </c>
      <c r="BP220" s="322">
        <v>246.94883413000002</v>
      </c>
      <c r="BQ220" s="322">
        <v>229.35838296000003</v>
      </c>
      <c r="BR220" s="85">
        <f t="shared" si="136"/>
        <v>0.92876884301976526</v>
      </c>
    </row>
    <row r="221" spans="2:70" x14ac:dyDescent="0.35">
      <c r="B221" s="8" t="s">
        <v>59</v>
      </c>
      <c r="C221" s="258">
        <v>2.5407099999999998</v>
      </c>
      <c r="D221" s="322">
        <v>3.0002107800000002</v>
      </c>
      <c r="E221" s="322">
        <v>2.7236094100000003</v>
      </c>
      <c r="F221" s="12">
        <v>0.90780602088230622</v>
      </c>
      <c r="G221" s="258">
        <v>0</v>
      </c>
      <c r="H221" s="322">
        <v>0</v>
      </c>
      <c r="I221" s="322">
        <v>0</v>
      </c>
      <c r="J221" s="12">
        <v>0</v>
      </c>
      <c r="K221" s="322">
        <v>1.17</v>
      </c>
      <c r="L221" s="322">
        <v>1.17</v>
      </c>
      <c r="M221" s="322">
        <v>0.73516093000000005</v>
      </c>
      <c r="N221" s="85">
        <f t="shared" si="134"/>
        <v>0.62834267521367526</v>
      </c>
      <c r="O221" s="323">
        <v>0</v>
      </c>
      <c r="P221" s="322">
        <v>0</v>
      </c>
      <c r="Q221" s="322">
        <v>0</v>
      </c>
      <c r="R221" s="12">
        <v>0</v>
      </c>
      <c r="S221" s="323">
        <v>0</v>
      </c>
      <c r="T221" s="322">
        <v>0</v>
      </c>
      <c r="U221" s="322">
        <v>0</v>
      </c>
      <c r="V221" s="12">
        <v>0</v>
      </c>
      <c r="W221" s="258">
        <v>0</v>
      </c>
      <c r="X221" s="322">
        <v>0</v>
      </c>
      <c r="Y221" s="322">
        <v>0</v>
      </c>
      <c r="Z221" s="12">
        <v>0</v>
      </c>
      <c r="AA221" s="323">
        <v>0</v>
      </c>
      <c r="AB221" s="322">
        <v>0</v>
      </c>
      <c r="AC221" s="322">
        <v>0</v>
      </c>
      <c r="AD221" s="12">
        <v>0</v>
      </c>
      <c r="AE221" s="323">
        <v>0</v>
      </c>
      <c r="AF221" s="322">
        <v>0</v>
      </c>
      <c r="AG221" s="322">
        <v>0</v>
      </c>
      <c r="AH221" s="12">
        <v>0</v>
      </c>
      <c r="AI221" s="258">
        <v>0</v>
      </c>
      <c r="AJ221" s="322">
        <v>0</v>
      </c>
      <c r="AK221" s="322">
        <v>0</v>
      </c>
      <c r="AL221" s="12">
        <v>0</v>
      </c>
      <c r="AM221" s="323">
        <v>0</v>
      </c>
      <c r="AN221" s="322">
        <v>0</v>
      </c>
      <c r="AO221" s="322">
        <v>0</v>
      </c>
      <c r="AP221" s="12">
        <v>0</v>
      </c>
      <c r="AQ221" s="323">
        <v>0</v>
      </c>
      <c r="AR221" s="322">
        <v>0</v>
      </c>
      <c r="AS221" s="322">
        <v>0</v>
      </c>
      <c r="AT221" s="12">
        <v>0</v>
      </c>
      <c r="AU221" s="323">
        <v>0</v>
      </c>
      <c r="AV221" s="322">
        <v>0</v>
      </c>
      <c r="AW221" s="322">
        <v>0</v>
      </c>
      <c r="AX221" s="12">
        <v>0</v>
      </c>
      <c r="AY221" s="323">
        <v>0</v>
      </c>
      <c r="AZ221" s="322">
        <v>0</v>
      </c>
      <c r="BA221" s="322">
        <v>0</v>
      </c>
      <c r="BB221" s="12">
        <v>0</v>
      </c>
      <c r="BC221" s="323">
        <v>0</v>
      </c>
      <c r="BD221" s="322">
        <v>0</v>
      </c>
      <c r="BE221" s="322">
        <v>0</v>
      </c>
      <c r="BF221" s="12">
        <v>0</v>
      </c>
      <c r="BG221" s="323">
        <v>0</v>
      </c>
      <c r="BH221" s="322">
        <v>0</v>
      </c>
      <c r="BI221" s="322">
        <v>0</v>
      </c>
      <c r="BJ221" s="12">
        <v>0</v>
      </c>
      <c r="BK221" s="323">
        <v>0</v>
      </c>
      <c r="BL221" s="322">
        <v>0</v>
      </c>
      <c r="BM221" s="322">
        <v>0</v>
      </c>
      <c r="BN221" s="12">
        <v>0</v>
      </c>
      <c r="BO221" s="323">
        <v>1.3707100000000001</v>
      </c>
      <c r="BP221" s="322">
        <v>1.83021078</v>
      </c>
      <c r="BQ221" s="322">
        <v>1.9884484800000004</v>
      </c>
      <c r="BR221" s="85">
        <f t="shared" si="136"/>
        <v>1.0864587301797011</v>
      </c>
    </row>
    <row r="222" spans="2:70" x14ac:dyDescent="0.35">
      <c r="B222" s="8" t="s">
        <v>60</v>
      </c>
      <c r="C222" s="258">
        <v>345.46793269418703</v>
      </c>
      <c r="D222" s="322">
        <v>349.09774985418727</v>
      </c>
      <c r="E222" s="322">
        <v>295.67428375418706</v>
      </c>
      <c r="F222" s="85">
        <v>0.84696702822543435</v>
      </c>
      <c r="G222" s="258">
        <v>4.4000000000000004</v>
      </c>
      <c r="H222" s="322">
        <v>4.4000000000000004</v>
      </c>
      <c r="I222" s="322">
        <v>3</v>
      </c>
      <c r="J222" s="85">
        <f>I222/H222</f>
        <v>0.68181818181818177</v>
      </c>
      <c r="K222" s="322">
        <v>1.25495</v>
      </c>
      <c r="L222" s="322">
        <v>1.2718147100000001</v>
      </c>
      <c r="M222" s="322">
        <v>1.01189441</v>
      </c>
      <c r="N222" s="85">
        <f t="shared" si="134"/>
        <v>0.79563037134552406</v>
      </c>
      <c r="O222" s="323">
        <v>0</v>
      </c>
      <c r="P222" s="322">
        <v>0</v>
      </c>
      <c r="Q222" s="322">
        <v>0</v>
      </c>
      <c r="R222" s="12">
        <v>0</v>
      </c>
      <c r="S222" s="323">
        <v>5.0000000000000001E-3</v>
      </c>
      <c r="T222" s="322">
        <v>5.0000000000000001E-3</v>
      </c>
      <c r="U222" s="322">
        <v>1.25E-3</v>
      </c>
      <c r="V222" s="85">
        <f>U222/T222</f>
        <v>0.25</v>
      </c>
      <c r="W222" s="258">
        <v>0.88195000000000001</v>
      </c>
      <c r="X222" s="322">
        <v>1.1469499999999999</v>
      </c>
      <c r="Y222" s="322">
        <v>1.1415</v>
      </c>
      <c r="Z222" s="85">
        <f>Y222/X222</f>
        <v>0.99524826714329317</v>
      </c>
      <c r="AA222" s="323">
        <v>5.4252200000000004</v>
      </c>
      <c r="AB222" s="322">
        <v>9.7867320000000007</v>
      </c>
      <c r="AC222" s="322">
        <v>6.0853020999999998</v>
      </c>
      <c r="AD222" s="85">
        <f>AC222/AB222</f>
        <v>0.6217910227847252</v>
      </c>
      <c r="AE222" s="323">
        <v>1.7292400000000001</v>
      </c>
      <c r="AF222" s="322">
        <v>1.7292400000000001</v>
      </c>
      <c r="AG222" s="322">
        <v>1.1411321299999999</v>
      </c>
      <c r="AH222" s="85">
        <f>AG222/AF222</f>
        <v>0.65990384793319601</v>
      </c>
      <c r="AI222" s="258">
        <v>10.361694999999999</v>
      </c>
      <c r="AJ222" s="322">
        <v>10.461695000000001</v>
      </c>
      <c r="AK222" s="322">
        <v>8.6742963</v>
      </c>
      <c r="AL222" s="85">
        <f>AK222/AJ222</f>
        <v>0.82914826899465144</v>
      </c>
      <c r="AM222" s="323">
        <v>0.78300000000000003</v>
      </c>
      <c r="AN222" s="322">
        <v>0.98299999999999998</v>
      </c>
      <c r="AO222" s="322">
        <v>0.42239139000000003</v>
      </c>
      <c r="AP222" s="85">
        <f>AO222/AN222</f>
        <v>0.42969622583926759</v>
      </c>
      <c r="AQ222" s="323">
        <v>0.495</v>
      </c>
      <c r="AR222" s="322">
        <v>0.495</v>
      </c>
      <c r="AS222" s="322">
        <v>0.12046553</v>
      </c>
      <c r="AT222" s="85">
        <f>AS222/AR222</f>
        <v>0.24336470707070706</v>
      </c>
      <c r="AU222" s="323">
        <v>6.0009800000000002</v>
      </c>
      <c r="AV222" s="322">
        <v>11.5847926</v>
      </c>
      <c r="AW222" s="322">
        <v>10.996723449999999</v>
      </c>
      <c r="AX222" s="85">
        <f>AW222/AV222</f>
        <v>0.94923783529797501</v>
      </c>
      <c r="AY222" s="323">
        <v>1.25851</v>
      </c>
      <c r="AZ222" s="322">
        <v>1.25851</v>
      </c>
      <c r="BA222" s="322">
        <v>0.61006362000000003</v>
      </c>
      <c r="BB222" s="85">
        <f>BA222/AZ222</f>
        <v>0.48475071314490947</v>
      </c>
      <c r="BC222" s="323">
        <v>1.1271899999999999</v>
      </c>
      <c r="BD222" s="322">
        <v>1.0038899999999999</v>
      </c>
      <c r="BE222" s="322">
        <v>0.85986359000000001</v>
      </c>
      <c r="BF222" s="85">
        <f>BE222/BD222</f>
        <v>0.85653168175796157</v>
      </c>
      <c r="BG222" s="323">
        <v>1.30216</v>
      </c>
      <c r="BH222" s="322">
        <v>1.3021199999999999</v>
      </c>
      <c r="BI222" s="322">
        <v>5.8845910000000001E-2</v>
      </c>
      <c r="BJ222" s="85">
        <f>BI222/BH222</f>
        <v>4.5192386262402851E-2</v>
      </c>
      <c r="BK222" s="323">
        <v>2.2328399999999999</v>
      </c>
      <c r="BL222" s="322">
        <v>2.2328399999999999</v>
      </c>
      <c r="BM222" s="322">
        <v>1.12784</v>
      </c>
      <c r="BN222" s="85">
        <f t="shared" si="135"/>
        <v>0.50511456261980259</v>
      </c>
      <c r="BO222" s="323">
        <v>308.21019769418712</v>
      </c>
      <c r="BP222" s="322">
        <v>301.43616554418713</v>
      </c>
      <c r="BQ222" s="322">
        <v>260.42271532418715</v>
      </c>
      <c r="BR222" s="85">
        <f t="shared" si="136"/>
        <v>0.86393984893631526</v>
      </c>
    </row>
    <row r="223" spans="2:70" x14ac:dyDescent="0.35">
      <c r="B223" s="8" t="s">
        <v>61</v>
      </c>
      <c r="C223" s="258">
        <v>335.94154099999997</v>
      </c>
      <c r="D223" s="322">
        <v>411.97551207000004</v>
      </c>
      <c r="E223" s="322">
        <v>331.09703650000006</v>
      </c>
      <c r="F223" s="85">
        <v>0.80368135192400059</v>
      </c>
      <c r="G223" s="258">
        <v>1.3596600000000001</v>
      </c>
      <c r="H223" s="322">
        <v>1.3596600000000001</v>
      </c>
      <c r="I223" s="322">
        <v>1.14959324</v>
      </c>
      <c r="J223" s="85">
        <f>I223/H223</f>
        <v>0.84550052218937077</v>
      </c>
      <c r="K223" s="322">
        <v>84.795940000000002</v>
      </c>
      <c r="L223" s="322">
        <v>108.52852239000001</v>
      </c>
      <c r="M223" s="322">
        <v>73.638268139999994</v>
      </c>
      <c r="N223" s="85">
        <f t="shared" si="134"/>
        <v>0.67851534802417202</v>
      </c>
      <c r="O223" s="323">
        <v>6.3887099999999997</v>
      </c>
      <c r="P223" s="322">
        <v>6.4064025000000004</v>
      </c>
      <c r="Q223" s="322">
        <v>4.72626086</v>
      </c>
      <c r="R223" s="85">
        <f>Q223/P223</f>
        <v>0.737740230964258</v>
      </c>
      <c r="S223" s="323">
        <v>0</v>
      </c>
      <c r="T223" s="322">
        <v>0</v>
      </c>
      <c r="U223" s="322">
        <v>0</v>
      </c>
      <c r="V223" s="12">
        <v>0</v>
      </c>
      <c r="W223" s="258">
        <v>1.94</v>
      </c>
      <c r="X223" s="322">
        <v>1.94</v>
      </c>
      <c r="Y223" s="322">
        <v>1.6797784300000003</v>
      </c>
      <c r="Z223" s="12">
        <v>0.86586517010309294</v>
      </c>
      <c r="AA223" s="323">
        <v>0</v>
      </c>
      <c r="AB223" s="322">
        <v>0</v>
      </c>
      <c r="AC223" s="322">
        <v>0</v>
      </c>
      <c r="AD223" s="12">
        <v>0</v>
      </c>
      <c r="AE223" s="323">
        <v>0</v>
      </c>
      <c r="AF223" s="322">
        <v>0</v>
      </c>
      <c r="AG223" s="322">
        <v>0</v>
      </c>
      <c r="AH223" s="12">
        <v>0</v>
      </c>
      <c r="AI223" s="258">
        <v>0</v>
      </c>
      <c r="AJ223" s="322">
        <v>0</v>
      </c>
      <c r="AK223" s="322">
        <v>0</v>
      </c>
      <c r="AL223" s="12">
        <v>0</v>
      </c>
      <c r="AM223" s="323">
        <v>0</v>
      </c>
      <c r="AN223" s="322">
        <v>0</v>
      </c>
      <c r="AO223" s="322">
        <v>0</v>
      </c>
      <c r="AP223" s="12">
        <v>0</v>
      </c>
      <c r="AQ223" s="323">
        <v>19.20487</v>
      </c>
      <c r="AR223" s="322">
        <v>19.874232660000001</v>
      </c>
      <c r="AS223" s="322">
        <v>18.78973886</v>
      </c>
      <c r="AT223" s="85">
        <f>AS223/AR223</f>
        <v>0.94543216744248371</v>
      </c>
      <c r="AU223" s="323">
        <v>8.3731E-2</v>
      </c>
      <c r="AV223" s="322">
        <v>8.3731E-2</v>
      </c>
      <c r="AW223" s="322">
        <v>8.3731E-2</v>
      </c>
      <c r="AX223" s="85">
        <f>AW223/AV223</f>
        <v>1</v>
      </c>
      <c r="AY223" s="323">
        <v>0</v>
      </c>
      <c r="AZ223" s="322">
        <v>0</v>
      </c>
      <c r="BA223" s="322">
        <v>0</v>
      </c>
      <c r="BB223" s="12">
        <v>0</v>
      </c>
      <c r="BC223" s="323">
        <v>1.40465</v>
      </c>
      <c r="BD223" s="322">
        <v>1.4143006699999998</v>
      </c>
      <c r="BE223" s="322">
        <v>1.0938819900000001</v>
      </c>
      <c r="BF223" s="85">
        <f>BE223/BD223</f>
        <v>0.77344373314904835</v>
      </c>
      <c r="BG223" s="323">
        <v>0</v>
      </c>
      <c r="BH223" s="322">
        <v>0</v>
      </c>
      <c r="BI223" s="322">
        <v>0</v>
      </c>
      <c r="BJ223" s="12">
        <v>0</v>
      </c>
      <c r="BK223" s="323">
        <v>9.4176400000000005</v>
      </c>
      <c r="BL223" s="322">
        <v>11.41764</v>
      </c>
      <c r="BM223" s="322">
        <v>5.7009406199999999</v>
      </c>
      <c r="BN223" s="85">
        <f t="shared" si="135"/>
        <v>0.49930989416376764</v>
      </c>
      <c r="BO223" s="323">
        <v>211.34634</v>
      </c>
      <c r="BP223" s="322">
        <v>260.95102285000002</v>
      </c>
      <c r="BQ223" s="322">
        <v>224.23484336000004</v>
      </c>
      <c r="BR223" s="85">
        <f t="shared" si="136"/>
        <v>0.85929857990591141</v>
      </c>
    </row>
    <row r="224" spans="2:70" x14ac:dyDescent="0.35">
      <c r="B224" s="8" t="s">
        <v>62</v>
      </c>
      <c r="C224" s="258">
        <v>1355.1052382222185</v>
      </c>
      <c r="D224" s="322">
        <v>1285.5245645622185</v>
      </c>
      <c r="E224" s="322">
        <v>1150.9147107822189</v>
      </c>
      <c r="F224" s="12">
        <v>0.89528799566281281</v>
      </c>
      <c r="G224" s="258">
        <v>0</v>
      </c>
      <c r="H224" s="322">
        <v>0</v>
      </c>
      <c r="I224" s="322">
        <v>0</v>
      </c>
      <c r="J224" s="12">
        <v>0</v>
      </c>
      <c r="K224" s="322">
        <v>0</v>
      </c>
      <c r="L224" s="322">
        <v>0</v>
      </c>
      <c r="M224" s="322">
        <v>0</v>
      </c>
      <c r="N224" s="12">
        <v>0</v>
      </c>
      <c r="O224" s="323">
        <v>0</v>
      </c>
      <c r="P224" s="322">
        <v>0</v>
      </c>
      <c r="Q224" s="322">
        <v>0</v>
      </c>
      <c r="R224" s="12">
        <v>0</v>
      </c>
      <c r="S224" s="323">
        <v>1.1111800000000001</v>
      </c>
      <c r="T224" s="322">
        <v>0</v>
      </c>
      <c r="U224" s="322">
        <v>0</v>
      </c>
      <c r="V224" s="12">
        <v>0</v>
      </c>
      <c r="W224" s="258">
        <v>0</v>
      </c>
      <c r="X224" s="322">
        <v>0</v>
      </c>
      <c r="Y224" s="322">
        <v>0</v>
      </c>
      <c r="Z224" s="12">
        <v>0</v>
      </c>
      <c r="AA224" s="323">
        <v>0</v>
      </c>
      <c r="AB224" s="322">
        <v>0</v>
      </c>
      <c r="AC224" s="322">
        <v>0</v>
      </c>
      <c r="AD224" s="12">
        <v>0</v>
      </c>
      <c r="AE224" s="323">
        <v>0</v>
      </c>
      <c r="AF224" s="322">
        <v>0</v>
      </c>
      <c r="AG224" s="322">
        <v>0</v>
      </c>
      <c r="AH224" s="12">
        <v>0</v>
      </c>
      <c r="AI224" s="258">
        <v>21.32</v>
      </c>
      <c r="AJ224" s="322">
        <v>16.765917000000002</v>
      </c>
      <c r="AK224" s="322">
        <v>16.671111</v>
      </c>
      <c r="AL224" s="85">
        <f>AK224/AJ224</f>
        <v>0.99434531376959567</v>
      </c>
      <c r="AM224" s="323">
        <v>21.75948</v>
      </c>
      <c r="AN224" s="322">
        <v>20.711683619999999</v>
      </c>
      <c r="AO224" s="322">
        <v>20.525492209999999</v>
      </c>
      <c r="AP224" s="85">
        <f>AO224/AN224</f>
        <v>0.9910103199036796</v>
      </c>
      <c r="AQ224" s="323">
        <v>0</v>
      </c>
      <c r="AR224" s="322">
        <v>0</v>
      </c>
      <c r="AS224" s="322">
        <v>0</v>
      </c>
      <c r="AT224" s="12">
        <v>0</v>
      </c>
      <c r="AU224" s="323">
        <v>3.47641</v>
      </c>
      <c r="AV224" s="322">
        <v>3.47641</v>
      </c>
      <c r="AW224" s="322">
        <v>2.7609994100000002</v>
      </c>
      <c r="AX224" s="85">
        <f>AW224/AV224</f>
        <v>0.7942099493442949</v>
      </c>
      <c r="AY224" s="323">
        <v>0.42599999999999999</v>
      </c>
      <c r="AZ224" s="322">
        <v>0.42599999999999999</v>
      </c>
      <c r="BA224" s="322">
        <v>0</v>
      </c>
      <c r="BB224" s="85">
        <f>BA224/AZ224</f>
        <v>0</v>
      </c>
      <c r="BC224" s="323">
        <v>0.2</v>
      </c>
      <c r="BD224" s="322">
        <v>0.2</v>
      </c>
      <c r="BE224" s="322">
        <v>3.5509110000000003E-2</v>
      </c>
      <c r="BF224" s="85">
        <f>BE224/BD224</f>
        <v>0.17754555</v>
      </c>
      <c r="BG224" s="323">
        <v>0.60979000000000005</v>
      </c>
      <c r="BH224" s="322">
        <v>1.05979</v>
      </c>
      <c r="BI224" s="322">
        <v>1.05979</v>
      </c>
      <c r="BJ224" s="85">
        <f>BI224/BH224</f>
        <v>1</v>
      </c>
      <c r="BK224" s="323">
        <v>82.149330000000006</v>
      </c>
      <c r="BL224" s="322">
        <v>73.494475319999992</v>
      </c>
      <c r="BM224" s="322">
        <v>54.668717879999996</v>
      </c>
      <c r="BN224" s="85">
        <f t="shared" si="135"/>
        <v>0.74384799186562855</v>
      </c>
      <c r="BO224" s="323">
        <v>1224.0530482222184</v>
      </c>
      <c r="BP224" s="322">
        <v>1169.3902886222186</v>
      </c>
      <c r="BQ224" s="322">
        <v>1055.1930911722186</v>
      </c>
      <c r="BR224" s="85">
        <f t="shared" si="136"/>
        <v>0.90234466750656217</v>
      </c>
    </row>
    <row r="225" spans="2:70" x14ac:dyDescent="0.35">
      <c r="B225" s="187" t="s">
        <v>63</v>
      </c>
      <c r="C225" s="326">
        <v>2933.2553319164053</v>
      </c>
      <c r="D225" s="327">
        <v>3007.1750387464058</v>
      </c>
      <c r="E225" s="327">
        <v>2666.820258626406</v>
      </c>
      <c r="F225" s="178">
        <v>0.88681909907649314</v>
      </c>
      <c r="G225" s="326">
        <f>SUM(G219:G224)</f>
        <v>6.2866600000000004</v>
      </c>
      <c r="H225" s="327">
        <f>SUM(H219:H224)</f>
        <v>6.2732360000000007</v>
      </c>
      <c r="I225" s="327">
        <f>SUM(I219:I224)</f>
        <v>4.6238879099999997</v>
      </c>
      <c r="J225" s="178">
        <f>I225/H225</f>
        <v>0.7370817724695834</v>
      </c>
      <c r="K225" s="327">
        <f>SUM(K219:K224)</f>
        <v>210.84648000000001</v>
      </c>
      <c r="L225" s="327">
        <f>SUM(L219:L224)</f>
        <v>237.41355396</v>
      </c>
      <c r="M225" s="327">
        <f>SUM(M219:M224)</f>
        <v>183.25705813000002</v>
      </c>
      <c r="N225" s="178">
        <f t="shared" ref="N225:N234" si="137">M225/L225</f>
        <v>0.7718896207622401</v>
      </c>
      <c r="O225" s="328">
        <f>SUM(O219:O224)</f>
        <v>13.25122</v>
      </c>
      <c r="P225" s="327">
        <f>SUM(P219:P224)</f>
        <v>12.51957466</v>
      </c>
      <c r="Q225" s="327">
        <f>SUM(Q219:Q224)</f>
        <v>10.3677487</v>
      </c>
      <c r="R225" s="178">
        <f>Q225/P225</f>
        <v>0.82812307778513616</v>
      </c>
      <c r="S225" s="328">
        <f>SUM(S219:S224)</f>
        <v>1.1161799999999999</v>
      </c>
      <c r="T225" s="327">
        <f>SUM(T219:T224)</f>
        <v>5.0000000000000001E-3</v>
      </c>
      <c r="U225" s="327">
        <f>SUM(U219:U224)</f>
        <v>1.25E-3</v>
      </c>
      <c r="V225" s="178">
        <f>U225/T225</f>
        <v>0.25</v>
      </c>
      <c r="W225" s="326">
        <f>SUM(W219:W224)</f>
        <v>2.8219500000000002</v>
      </c>
      <c r="X225" s="327">
        <f>SUM(X219:X224)</f>
        <v>3.0869499999999999</v>
      </c>
      <c r="Y225" s="327">
        <f>SUM(Y219:Y224)</f>
        <v>2.8212784300000004</v>
      </c>
      <c r="Z225" s="178">
        <f>Y225/X225</f>
        <v>0.91393719690957109</v>
      </c>
      <c r="AA225" s="328">
        <f>SUM(AA219:AA224)</f>
        <v>5.7032500000000006</v>
      </c>
      <c r="AB225" s="327">
        <f>SUM(AB219:AB224)</f>
        <v>9.7867320000000007</v>
      </c>
      <c r="AC225" s="327">
        <f>SUM(AC219:AC224)</f>
        <v>6.0853020999999998</v>
      </c>
      <c r="AD225" s="178">
        <f>AC225/AB225</f>
        <v>0.6217910227847252</v>
      </c>
      <c r="AE225" s="328">
        <f>SUM(AE219:AE224)</f>
        <v>1.7292400000000001</v>
      </c>
      <c r="AF225" s="327">
        <f>SUM(AF219:AF224)</f>
        <v>1.7292400000000001</v>
      </c>
      <c r="AG225" s="327">
        <f>SUM(AG219:AG224)</f>
        <v>1.1411321299999999</v>
      </c>
      <c r="AH225" s="178">
        <f>AG225/AF225</f>
        <v>0.65990384793319601</v>
      </c>
      <c r="AI225" s="326">
        <f>SUM(AI219:AI224)</f>
        <v>31.681694999999998</v>
      </c>
      <c r="AJ225" s="327">
        <f>SUM(AJ219:AJ224)</f>
        <v>27.227612000000001</v>
      </c>
      <c r="AK225" s="327">
        <f>SUM(AK219:AK224)</f>
        <v>25.345407299999998</v>
      </c>
      <c r="AL225" s="178">
        <f>AK225/AJ225</f>
        <v>0.93087147341456156</v>
      </c>
      <c r="AM225" s="328">
        <f>SUM(AM219:AM224)</f>
        <v>22.542480000000001</v>
      </c>
      <c r="AN225" s="327">
        <f>SUM(AN219:AN224)</f>
        <v>21.694683619999999</v>
      </c>
      <c r="AO225" s="327">
        <f>SUM(AO219:AO224)</f>
        <v>20.947883600000001</v>
      </c>
      <c r="AP225" s="178">
        <f>AO225/AN225</f>
        <v>0.96557681904558701</v>
      </c>
      <c r="AQ225" s="328">
        <f>SUM(AQ219:AQ224)</f>
        <v>46.327659999999995</v>
      </c>
      <c r="AR225" s="327">
        <f>SUM(AR219:AR224)</f>
        <v>46.986925730000003</v>
      </c>
      <c r="AS225" s="327">
        <f>SUM(AS219:AS224)</f>
        <v>45.121848389999997</v>
      </c>
      <c r="AT225" s="178">
        <f>AS225/AR225</f>
        <v>0.9603064616162108</v>
      </c>
      <c r="AU225" s="328">
        <f>SUM(AU219:AU224)</f>
        <v>9.561121</v>
      </c>
      <c r="AV225" s="327">
        <f>SUM(AV219:AV224)</f>
        <v>15.1449336</v>
      </c>
      <c r="AW225" s="327">
        <f>SUM(AW219:AW224)</f>
        <v>13.84145386</v>
      </c>
      <c r="AX225" s="178">
        <f>AW225/AV225</f>
        <v>0.91393295114875905</v>
      </c>
      <c r="AY225" s="328">
        <f>SUM(AY219:AY224)</f>
        <v>1.68451</v>
      </c>
      <c r="AZ225" s="327">
        <f>SUM(AZ219:AZ224)</f>
        <v>1.68451</v>
      </c>
      <c r="BA225" s="327">
        <f>SUM(BA219:BA224)</f>
        <v>0.61006362000000003</v>
      </c>
      <c r="BB225" s="178">
        <f>BA225/AZ225</f>
        <v>0.36216087764394395</v>
      </c>
      <c r="BC225" s="328">
        <f>SUM(BC219:BC224)</f>
        <v>13.463289999999999</v>
      </c>
      <c r="BD225" s="327">
        <f>SUM(BD219:BD224)</f>
        <v>15.099282219999999</v>
      </c>
      <c r="BE225" s="327">
        <f>SUM(BE219:BE224)</f>
        <v>12.058928849999999</v>
      </c>
      <c r="BF225" s="178">
        <f>BE225/BD225</f>
        <v>0.79864252315432249</v>
      </c>
      <c r="BG225" s="328">
        <f>SUM(BG219:BG224)</f>
        <v>1.91195</v>
      </c>
      <c r="BH225" s="327">
        <f>SUM(BH219:BH224)</f>
        <v>2.36191</v>
      </c>
      <c r="BI225" s="327">
        <f>SUM(BI219:BI224)</f>
        <v>1.1186359100000001</v>
      </c>
      <c r="BJ225" s="178">
        <f>BI225/BH225</f>
        <v>0.47361495992650021</v>
      </c>
      <c r="BK225" s="328">
        <f>SUM(BK219:BK224)</f>
        <v>97.38206000000001</v>
      </c>
      <c r="BL225" s="327">
        <f>SUM(BL219:BL224)</f>
        <v>90.254055679999993</v>
      </c>
      <c r="BM225" s="327">
        <f>SUM(BM219:BM224)</f>
        <v>64.311412129999994</v>
      </c>
      <c r="BN225" s="178">
        <f t="shared" si="135"/>
        <v>0.71255980294136734</v>
      </c>
      <c r="BO225" s="328">
        <f>SUM(BO219:BO224)</f>
        <v>2466.9455859164054</v>
      </c>
      <c r="BP225" s="327">
        <f>SUM(BP219:BP224)</f>
        <v>2515.9068392764057</v>
      </c>
      <c r="BQ225" s="327">
        <f>SUM(BQ219:BQ224)</f>
        <v>2275.1669675664061</v>
      </c>
      <c r="BR225" s="178">
        <f t="shared" si="136"/>
        <v>0.90431288315141345</v>
      </c>
    </row>
    <row r="226" spans="2:70" x14ac:dyDescent="0.35">
      <c r="B226" s="8" t="s">
        <v>64</v>
      </c>
      <c r="C226" s="258">
        <v>4442.2447199999997</v>
      </c>
      <c r="D226" s="322">
        <v>4393.2447199999997</v>
      </c>
      <c r="E226" s="322">
        <v>1074.58646634</v>
      </c>
      <c r="F226" s="12">
        <v>0.24459972863519427</v>
      </c>
      <c r="G226" s="258">
        <v>0</v>
      </c>
      <c r="H226" s="322">
        <v>0</v>
      </c>
      <c r="I226" s="322">
        <v>0</v>
      </c>
      <c r="J226" s="12">
        <v>0</v>
      </c>
      <c r="K226" s="322">
        <v>0.32</v>
      </c>
      <c r="L226" s="322">
        <v>0.32</v>
      </c>
      <c r="M226" s="322">
        <v>0.11481711</v>
      </c>
      <c r="N226" s="85">
        <f t="shared" si="137"/>
        <v>0.35880346874999997</v>
      </c>
      <c r="O226" s="323">
        <v>3.5740000000000001E-2</v>
      </c>
      <c r="P226" s="322">
        <v>3.5740000000000001E-2</v>
      </c>
      <c r="Q226" s="322">
        <v>8.2134099999999991E-3</v>
      </c>
      <c r="R226" s="85">
        <f>Q226/P226</f>
        <v>0.22981001678791269</v>
      </c>
      <c r="S226" s="323">
        <v>0</v>
      </c>
      <c r="T226" s="322">
        <v>0</v>
      </c>
      <c r="U226" s="322">
        <v>0</v>
      </c>
      <c r="V226" s="12">
        <v>0</v>
      </c>
      <c r="W226" s="258">
        <v>0</v>
      </c>
      <c r="X226" s="322">
        <v>0</v>
      </c>
      <c r="Y226" s="322">
        <v>0</v>
      </c>
      <c r="Z226" s="12">
        <v>0</v>
      </c>
      <c r="AA226" s="323">
        <v>0</v>
      </c>
      <c r="AB226" s="322">
        <v>0</v>
      </c>
      <c r="AC226" s="322">
        <v>0</v>
      </c>
      <c r="AD226" s="12">
        <v>0</v>
      </c>
      <c r="AE226" s="323">
        <v>0</v>
      </c>
      <c r="AF226" s="322">
        <v>0</v>
      </c>
      <c r="AG226" s="322">
        <v>0</v>
      </c>
      <c r="AH226" s="12">
        <v>0</v>
      </c>
      <c r="AI226" s="258">
        <v>1096.4043999999999</v>
      </c>
      <c r="AJ226" s="322">
        <v>1126.4043999999999</v>
      </c>
      <c r="AK226" s="322">
        <v>487.022064</v>
      </c>
      <c r="AL226" s="85">
        <f>AK226/AJ226</f>
        <v>0.43236875140047398</v>
      </c>
      <c r="AM226" s="323">
        <v>0</v>
      </c>
      <c r="AN226" s="322">
        <v>0</v>
      </c>
      <c r="AO226" s="322">
        <v>0</v>
      </c>
      <c r="AP226" s="12">
        <v>0</v>
      </c>
      <c r="AQ226" s="323">
        <v>0</v>
      </c>
      <c r="AR226" s="322">
        <v>0</v>
      </c>
      <c r="AS226" s="322">
        <v>0</v>
      </c>
      <c r="AT226" s="12">
        <v>0</v>
      </c>
      <c r="AU226" s="323">
        <v>0</v>
      </c>
      <c r="AV226" s="322">
        <v>0</v>
      </c>
      <c r="AW226" s="322">
        <v>0</v>
      </c>
      <c r="AX226" s="12">
        <v>0</v>
      </c>
      <c r="AY226" s="323">
        <v>0</v>
      </c>
      <c r="AZ226" s="322">
        <v>0</v>
      </c>
      <c r="BA226" s="322">
        <v>0</v>
      </c>
      <c r="BB226" s="12">
        <v>0</v>
      </c>
      <c r="BC226" s="323">
        <v>2.205E-2</v>
      </c>
      <c r="BD226" s="322">
        <v>2.205E-2</v>
      </c>
      <c r="BE226" s="322">
        <v>1.1722799999999998E-2</v>
      </c>
      <c r="BF226" s="12">
        <v>0</v>
      </c>
      <c r="BG226" s="323">
        <v>0</v>
      </c>
      <c r="BH226" s="322">
        <v>0</v>
      </c>
      <c r="BI226" s="322">
        <v>0</v>
      </c>
      <c r="BJ226" s="12">
        <v>0</v>
      </c>
      <c r="BK226" s="323">
        <v>544.87172999999996</v>
      </c>
      <c r="BL226" s="322">
        <v>465.87173000000001</v>
      </c>
      <c r="BM226" s="322">
        <v>227.31763190999999</v>
      </c>
      <c r="BN226" s="85">
        <f t="shared" si="135"/>
        <v>0.48794038631620762</v>
      </c>
      <c r="BO226" s="323">
        <v>2800.5907999999999</v>
      </c>
      <c r="BP226" s="322">
        <v>2800.5907999999999</v>
      </c>
      <c r="BQ226" s="322">
        <v>360.11201711000001</v>
      </c>
      <c r="BR226" s="85">
        <f t="shared" si="136"/>
        <v>0.12858430339412671</v>
      </c>
    </row>
    <row r="227" spans="2:70" x14ac:dyDescent="0.35">
      <c r="B227" s="8" t="s">
        <v>65</v>
      </c>
      <c r="C227" s="258">
        <v>11.87696</v>
      </c>
      <c r="D227" s="322">
        <v>12.16973672</v>
      </c>
      <c r="E227" s="322">
        <v>1.1291168200000001</v>
      </c>
      <c r="F227" s="12">
        <v>9.2780710542766792E-2</v>
      </c>
      <c r="G227" s="258">
        <v>0</v>
      </c>
      <c r="H227" s="322">
        <v>0</v>
      </c>
      <c r="I227" s="322">
        <v>0</v>
      </c>
      <c r="J227" s="12">
        <v>0</v>
      </c>
      <c r="K227" s="322">
        <v>0.62</v>
      </c>
      <c r="L227" s="322">
        <v>0.62</v>
      </c>
      <c r="M227" s="322">
        <v>0.45936769999999999</v>
      </c>
      <c r="N227" s="85">
        <f t="shared" si="137"/>
        <v>0.74091564516129027</v>
      </c>
      <c r="O227" s="323">
        <v>0</v>
      </c>
      <c r="P227" s="322">
        <v>0</v>
      </c>
      <c r="Q227" s="322">
        <v>0</v>
      </c>
      <c r="R227" s="12">
        <v>0</v>
      </c>
      <c r="S227" s="323">
        <v>0</v>
      </c>
      <c r="T227" s="322">
        <v>0</v>
      </c>
      <c r="U227" s="322">
        <v>0</v>
      </c>
      <c r="V227" s="12">
        <v>0</v>
      </c>
      <c r="W227" s="258">
        <v>0</v>
      </c>
      <c r="X227" s="322">
        <v>0</v>
      </c>
      <c r="Y227" s="322">
        <v>0</v>
      </c>
      <c r="Z227" s="12">
        <v>0</v>
      </c>
      <c r="AA227" s="323">
        <v>0</v>
      </c>
      <c r="AB227" s="322">
        <v>0</v>
      </c>
      <c r="AC227" s="322">
        <v>0</v>
      </c>
      <c r="AD227" s="12">
        <v>0</v>
      </c>
      <c r="AE227" s="323">
        <v>0</v>
      </c>
      <c r="AF227" s="322">
        <v>0</v>
      </c>
      <c r="AG227" s="322">
        <v>0</v>
      </c>
      <c r="AH227" s="12">
        <v>0</v>
      </c>
      <c r="AI227" s="258">
        <v>0</v>
      </c>
      <c r="AJ227" s="322">
        <v>0</v>
      </c>
      <c r="AK227" s="322">
        <v>0</v>
      </c>
      <c r="AL227" s="12">
        <v>0</v>
      </c>
      <c r="AM227" s="323">
        <v>0</v>
      </c>
      <c r="AN227" s="322">
        <v>0</v>
      </c>
      <c r="AO227" s="322">
        <v>0</v>
      </c>
      <c r="AP227" s="12">
        <v>0</v>
      </c>
      <c r="AQ227" s="323">
        <v>0</v>
      </c>
      <c r="AR227" s="322">
        <v>0</v>
      </c>
      <c r="AS227" s="322">
        <v>0</v>
      </c>
      <c r="AT227" s="12">
        <v>0</v>
      </c>
      <c r="AU227" s="323">
        <v>0</v>
      </c>
      <c r="AV227" s="322">
        <v>0</v>
      </c>
      <c r="AW227" s="322">
        <v>0</v>
      </c>
      <c r="AX227" s="12">
        <v>0</v>
      </c>
      <c r="AY227" s="323">
        <v>0</v>
      </c>
      <c r="AZ227" s="322">
        <v>0</v>
      </c>
      <c r="BA227" s="322">
        <v>0</v>
      </c>
      <c r="BB227" s="12">
        <v>0</v>
      </c>
      <c r="BC227" s="323">
        <v>0</v>
      </c>
      <c r="BD227" s="322">
        <v>0</v>
      </c>
      <c r="BE227" s="322">
        <v>0</v>
      </c>
      <c r="BF227" s="12">
        <v>0</v>
      </c>
      <c r="BG227" s="323">
        <v>0</v>
      </c>
      <c r="BH227" s="322">
        <v>0</v>
      </c>
      <c r="BI227" s="322">
        <v>0</v>
      </c>
      <c r="BJ227" s="12">
        <v>0</v>
      </c>
      <c r="BK227" s="323">
        <v>0</v>
      </c>
      <c r="BL227" s="322">
        <v>0</v>
      </c>
      <c r="BM227" s="322">
        <v>0</v>
      </c>
      <c r="BN227" s="12">
        <v>0</v>
      </c>
      <c r="BO227" s="323">
        <v>11.256959999999999</v>
      </c>
      <c r="BP227" s="322">
        <v>11.54973672</v>
      </c>
      <c r="BQ227" s="322">
        <v>0.66974911999999986</v>
      </c>
      <c r="BR227" s="85">
        <f t="shared" si="136"/>
        <v>5.7988258627595789E-2</v>
      </c>
    </row>
    <row r="228" spans="2:70" x14ac:dyDescent="0.35">
      <c r="B228" s="329" t="s">
        <v>66</v>
      </c>
      <c r="C228" s="330">
        <v>4454.1216799999993</v>
      </c>
      <c r="D228" s="331">
        <v>4405.4144567200001</v>
      </c>
      <c r="E228" s="331">
        <v>1075.7155831600001</v>
      </c>
      <c r="F228" s="332">
        <v>0.2441803362040337</v>
      </c>
      <c r="G228" s="330">
        <v>0</v>
      </c>
      <c r="H228" s="331">
        <v>0</v>
      </c>
      <c r="I228" s="331">
        <v>0</v>
      </c>
      <c r="J228" s="332">
        <v>0</v>
      </c>
      <c r="K228" s="331">
        <f>SUM(K226:K227)</f>
        <v>0.94</v>
      </c>
      <c r="L228" s="331">
        <f>SUM(L226:L227)</f>
        <v>0.94</v>
      </c>
      <c r="M228" s="331">
        <f>SUM(M226:M227)</f>
        <v>0.57418480999999999</v>
      </c>
      <c r="N228" s="178">
        <f t="shared" si="137"/>
        <v>0.61083490425531917</v>
      </c>
      <c r="O228" s="333">
        <f>SUM(O226:O227)</f>
        <v>3.5740000000000001E-2</v>
      </c>
      <c r="P228" s="330">
        <f>SUM(P226:P227)</f>
        <v>3.5740000000000001E-2</v>
      </c>
      <c r="Q228" s="330">
        <f>SUM(Q226:Q227)</f>
        <v>8.2134099999999991E-3</v>
      </c>
      <c r="R228" s="178">
        <f>Q228/P228</f>
        <v>0.22981001678791269</v>
      </c>
      <c r="S228" s="334">
        <v>0</v>
      </c>
      <c r="T228" s="335">
        <v>0</v>
      </c>
      <c r="U228" s="335">
        <v>0</v>
      </c>
      <c r="V228" s="336">
        <v>0</v>
      </c>
      <c r="W228" s="337">
        <v>0</v>
      </c>
      <c r="X228" s="335">
        <v>0</v>
      </c>
      <c r="Y228" s="335">
        <v>0</v>
      </c>
      <c r="Z228" s="336">
        <v>0</v>
      </c>
      <c r="AA228" s="334">
        <v>0</v>
      </c>
      <c r="AB228" s="335">
        <v>0</v>
      </c>
      <c r="AC228" s="335">
        <v>0</v>
      </c>
      <c r="AD228" s="336">
        <v>0</v>
      </c>
      <c r="AE228" s="334">
        <v>0</v>
      </c>
      <c r="AF228" s="335">
        <v>0</v>
      </c>
      <c r="AG228" s="335">
        <v>0</v>
      </c>
      <c r="AH228" s="336">
        <v>0</v>
      </c>
      <c r="AI228" s="338">
        <f>SUM(AI226:AI227)</f>
        <v>1096.4043999999999</v>
      </c>
      <c r="AJ228" s="339">
        <f>SUM(AJ226:AJ227)</f>
        <v>1126.4043999999999</v>
      </c>
      <c r="AK228" s="335">
        <f>SUM(AK226:AK227)</f>
        <v>487.022064</v>
      </c>
      <c r="AL228" s="340">
        <f>AK228/AJ228</f>
        <v>0.43236875140047398</v>
      </c>
      <c r="AM228" s="341">
        <f t="shared" ref="AM228:AW228" si="138">SUM(AM226:AM227)</f>
        <v>0</v>
      </c>
      <c r="AN228" s="335">
        <f t="shared" si="138"/>
        <v>0</v>
      </c>
      <c r="AO228" s="335">
        <f t="shared" si="138"/>
        <v>0</v>
      </c>
      <c r="AP228" s="342">
        <f t="shared" si="138"/>
        <v>0</v>
      </c>
      <c r="AQ228" s="341">
        <f t="shared" si="138"/>
        <v>0</v>
      </c>
      <c r="AR228" s="335">
        <f t="shared" si="138"/>
        <v>0</v>
      </c>
      <c r="AS228" s="335">
        <f t="shared" si="138"/>
        <v>0</v>
      </c>
      <c r="AT228" s="342">
        <f t="shared" si="138"/>
        <v>0</v>
      </c>
      <c r="AU228" s="341">
        <f t="shared" si="138"/>
        <v>0</v>
      </c>
      <c r="AV228" s="335">
        <f t="shared" si="138"/>
        <v>0</v>
      </c>
      <c r="AW228" s="335">
        <f t="shared" si="138"/>
        <v>0</v>
      </c>
      <c r="AX228" s="336">
        <v>0</v>
      </c>
      <c r="AY228" s="176">
        <f>SUM(AY226:AY227)</f>
        <v>0</v>
      </c>
      <c r="AZ228" s="331">
        <f>SUM(AZ226:AZ227)</f>
        <v>0</v>
      </c>
      <c r="BA228" s="331">
        <f>SUM(BA226:BA227)</f>
        <v>0</v>
      </c>
      <c r="BB228" s="332">
        <v>0</v>
      </c>
      <c r="BC228" s="176">
        <f>SUM(BC226:BC227)</f>
        <v>2.205E-2</v>
      </c>
      <c r="BD228" s="331">
        <f>SUM(BD226:BD227)</f>
        <v>2.205E-2</v>
      </c>
      <c r="BE228" s="331">
        <f>SUM(BE226:BE227)</f>
        <v>1.1722799999999998E-2</v>
      </c>
      <c r="BF228" s="178">
        <f>BE228/BD228</f>
        <v>0.5316462585034013</v>
      </c>
      <c r="BG228" s="176">
        <f>SUM(BG226:BG227)</f>
        <v>0</v>
      </c>
      <c r="BH228" s="331">
        <f>SUM(BH226:BH227)</f>
        <v>0</v>
      </c>
      <c r="BI228" s="331">
        <f>SUM(BI226:BI227)</f>
        <v>0</v>
      </c>
      <c r="BJ228" s="332">
        <v>0</v>
      </c>
      <c r="BK228" s="176">
        <f>SUM(BK226:BK227)</f>
        <v>544.87172999999996</v>
      </c>
      <c r="BL228" s="331">
        <f>SUM(BL226:BL227)</f>
        <v>465.87173000000001</v>
      </c>
      <c r="BM228" s="331">
        <f>SUM(BM226:BM227)</f>
        <v>227.31763190999999</v>
      </c>
      <c r="BN228" s="332">
        <v>0</v>
      </c>
      <c r="BO228" s="176">
        <f>SUM(BO226:BO227)</f>
        <v>2811.8477600000001</v>
      </c>
      <c r="BP228" s="331">
        <f>SUM(BP226:BP227)</f>
        <v>2812.14053672</v>
      </c>
      <c r="BQ228" s="331">
        <f>SUM(BQ226:BQ227)</f>
        <v>360.78176623000002</v>
      </c>
      <c r="BR228" s="332">
        <v>0</v>
      </c>
    </row>
    <row r="229" spans="2:70" x14ac:dyDescent="0.35">
      <c r="B229" s="343" t="s">
        <v>177</v>
      </c>
      <c r="C229" s="344">
        <v>7069.6512499999999</v>
      </c>
      <c r="D229" s="207">
        <v>7070.3351673300003</v>
      </c>
      <c r="E229" s="207">
        <v>3630.5541732900001</v>
      </c>
      <c r="F229" s="319">
        <v>0.51349109870572385</v>
      </c>
      <c r="G229" s="344">
        <f>G236+G239</f>
        <v>1.88666</v>
      </c>
      <c r="H229" s="207">
        <f>H236+H239</f>
        <v>1.8732360000000001</v>
      </c>
      <c r="I229" s="207">
        <f>I236+I239</f>
        <v>1.6238879099999999</v>
      </c>
      <c r="J229" s="319">
        <f>I229/H229</f>
        <v>0.86688912128530504</v>
      </c>
      <c r="K229" s="207">
        <f>K236+K239</f>
        <v>211.59748000000002</v>
      </c>
      <c r="L229" s="207">
        <f>L236+L239</f>
        <v>216.39621296000001</v>
      </c>
      <c r="M229" s="207">
        <f>M236+M239</f>
        <v>162.18936601999999</v>
      </c>
      <c r="N229" s="319">
        <f t="shared" si="137"/>
        <v>0.74950186882420189</v>
      </c>
      <c r="O229" s="209">
        <f>O236+O239</f>
        <v>13.286960000000001</v>
      </c>
      <c r="P229" s="207">
        <f>P236+P239</f>
        <v>12.555314660000001</v>
      </c>
      <c r="Q229" s="207">
        <f>Q236+Q239</f>
        <v>10.37596211</v>
      </c>
      <c r="R229" s="319">
        <f>Q229/P229</f>
        <v>0.82641991785811597</v>
      </c>
      <c r="S229" s="224">
        <f t="shared" ref="S229:AS229" si="139">S236+S239</f>
        <v>0</v>
      </c>
      <c r="T229" s="225">
        <f t="shared" si="139"/>
        <v>0</v>
      </c>
      <c r="U229" s="225">
        <f t="shared" si="139"/>
        <v>0</v>
      </c>
      <c r="V229" s="345">
        <f t="shared" si="139"/>
        <v>0</v>
      </c>
      <c r="W229" s="321">
        <f t="shared" si="139"/>
        <v>1.94</v>
      </c>
      <c r="X229" s="225">
        <f t="shared" si="139"/>
        <v>1.94</v>
      </c>
      <c r="Y229" s="225">
        <f t="shared" si="139"/>
        <v>1.6797784300000003</v>
      </c>
      <c r="Z229" s="345">
        <f t="shared" si="139"/>
        <v>0.86586517010309294</v>
      </c>
      <c r="AA229" s="224">
        <f t="shared" si="139"/>
        <v>0.27803</v>
      </c>
      <c r="AB229" s="225">
        <f t="shared" si="139"/>
        <v>0</v>
      </c>
      <c r="AC229" s="225">
        <f t="shared" si="139"/>
        <v>0</v>
      </c>
      <c r="AD229" s="345">
        <f t="shared" si="139"/>
        <v>0</v>
      </c>
      <c r="AE229" s="224">
        <f t="shared" si="139"/>
        <v>0</v>
      </c>
      <c r="AF229" s="225">
        <f t="shared" si="139"/>
        <v>0</v>
      </c>
      <c r="AG229" s="225">
        <f t="shared" si="139"/>
        <v>0</v>
      </c>
      <c r="AH229" s="345">
        <f t="shared" si="139"/>
        <v>0</v>
      </c>
      <c r="AI229" s="321">
        <f t="shared" si="139"/>
        <v>863.78969999999993</v>
      </c>
      <c r="AJ229" s="225">
        <f t="shared" si="139"/>
        <v>895.27469999999994</v>
      </c>
      <c r="AK229" s="225">
        <f t="shared" si="139"/>
        <v>473.313064</v>
      </c>
      <c r="AL229" s="319">
        <f>AK229/AJ229</f>
        <v>0.52867914618831524</v>
      </c>
      <c r="AM229" s="224">
        <f t="shared" si="139"/>
        <v>0</v>
      </c>
      <c r="AN229" s="225">
        <f t="shared" si="139"/>
        <v>0</v>
      </c>
      <c r="AO229" s="225">
        <f t="shared" si="139"/>
        <v>0</v>
      </c>
      <c r="AP229" s="345">
        <f t="shared" si="139"/>
        <v>0</v>
      </c>
      <c r="AQ229" s="224">
        <f t="shared" si="139"/>
        <v>45.832659999999997</v>
      </c>
      <c r="AR229" s="225">
        <f t="shared" si="139"/>
        <v>46.491925730000006</v>
      </c>
      <c r="AS229" s="225">
        <f t="shared" si="139"/>
        <v>45.00138286</v>
      </c>
      <c r="AT229" s="319">
        <f>AS229/AR229</f>
        <v>0.96793974767454727</v>
      </c>
      <c r="AU229" s="224">
        <f t="shared" ref="AU229:BM229" si="140">AU236+AU239</f>
        <v>0</v>
      </c>
      <c r="AV229" s="225">
        <f t="shared" si="140"/>
        <v>0</v>
      </c>
      <c r="AW229" s="225">
        <f t="shared" si="140"/>
        <v>0</v>
      </c>
      <c r="AX229" s="345">
        <f t="shared" si="140"/>
        <v>0</v>
      </c>
      <c r="AY229" s="209">
        <f t="shared" si="140"/>
        <v>0</v>
      </c>
      <c r="AZ229" s="207">
        <f t="shared" si="140"/>
        <v>0</v>
      </c>
      <c r="BA229" s="207">
        <f t="shared" si="140"/>
        <v>0</v>
      </c>
      <c r="BB229" s="346">
        <f t="shared" si="140"/>
        <v>0</v>
      </c>
      <c r="BC229" s="209">
        <f t="shared" si="140"/>
        <v>12.680339999999999</v>
      </c>
      <c r="BD229" s="207">
        <f t="shared" si="140"/>
        <v>14.31633222</v>
      </c>
      <c r="BE229" s="207">
        <f t="shared" si="140"/>
        <v>11.424670039999999</v>
      </c>
      <c r="BF229" s="347">
        <f>BE229/BD229</f>
        <v>0.7980165495209498</v>
      </c>
      <c r="BG229" s="209">
        <f t="shared" si="140"/>
        <v>0</v>
      </c>
      <c r="BH229" s="207">
        <f t="shared" si="140"/>
        <v>0</v>
      </c>
      <c r="BI229" s="207">
        <f t="shared" si="140"/>
        <v>0</v>
      </c>
      <c r="BJ229" s="346">
        <f t="shared" si="140"/>
        <v>0</v>
      </c>
      <c r="BK229" s="209">
        <f t="shared" si="140"/>
        <v>642.25378999999998</v>
      </c>
      <c r="BL229" s="207">
        <f t="shared" si="140"/>
        <v>556.12578568000004</v>
      </c>
      <c r="BM229" s="207">
        <f t="shared" si="140"/>
        <v>291.62904404</v>
      </c>
      <c r="BN229" s="347">
        <f t="shared" ref="BN229:BN239" si="141">BM229/BL229</f>
        <v>0.52439403377675076</v>
      </c>
      <c r="BO229" s="209">
        <f>BO236+BO239</f>
        <v>5276.10563</v>
      </c>
      <c r="BP229" s="207">
        <f>BP236+BP239</f>
        <v>5325.3616600799996</v>
      </c>
      <c r="BQ229" s="207">
        <f>BQ236+BQ239</f>
        <v>2633.3170178800005</v>
      </c>
      <c r="BR229" s="347">
        <f t="shared" ref="BR229:BR240" si="142">BQ229/BP229</f>
        <v>0.4944860435714411</v>
      </c>
    </row>
    <row r="230" spans="2:70" x14ac:dyDescent="0.35">
      <c r="B230" s="8" t="s">
        <v>57</v>
      </c>
      <c r="C230" s="258">
        <v>625.80871000000002</v>
      </c>
      <c r="D230" s="322">
        <v>640.29504083999996</v>
      </c>
      <c r="E230" s="322">
        <v>593.61041783999997</v>
      </c>
      <c r="F230" s="12">
        <v>0.92708888868051409</v>
      </c>
      <c r="G230" s="258">
        <v>0</v>
      </c>
      <c r="H230" s="322">
        <v>0</v>
      </c>
      <c r="I230" s="322">
        <v>0</v>
      </c>
      <c r="J230" s="12">
        <v>0</v>
      </c>
      <c r="K230" s="322">
        <v>79.770570000000006</v>
      </c>
      <c r="L230" s="322">
        <v>80.869349</v>
      </c>
      <c r="M230" s="322">
        <v>66.643103780000004</v>
      </c>
      <c r="N230" s="85">
        <f t="shared" si="137"/>
        <v>0.82408359414393217</v>
      </c>
      <c r="O230" s="323">
        <v>4.3710899999999997</v>
      </c>
      <c r="P230" s="322">
        <v>4.4004300599999997</v>
      </c>
      <c r="Q230" s="322">
        <v>4.3882395399999989</v>
      </c>
      <c r="R230" s="85">
        <f>Q230/P230</f>
        <v>0.99722969804455863</v>
      </c>
      <c r="S230" s="323">
        <v>0</v>
      </c>
      <c r="T230" s="322">
        <v>0</v>
      </c>
      <c r="U230" s="322">
        <v>0</v>
      </c>
      <c r="V230" s="12">
        <v>0</v>
      </c>
      <c r="W230" s="258">
        <v>0</v>
      </c>
      <c r="X230" s="322">
        <v>0</v>
      </c>
      <c r="Y230" s="322">
        <v>0</v>
      </c>
      <c r="Z230" s="12">
        <v>0</v>
      </c>
      <c r="AA230" s="323">
        <v>0.27803</v>
      </c>
      <c r="AB230" s="322">
        <v>0</v>
      </c>
      <c r="AC230" s="322">
        <v>0</v>
      </c>
      <c r="AD230" s="12">
        <v>0</v>
      </c>
      <c r="AE230" s="323">
        <v>0</v>
      </c>
      <c r="AF230" s="322">
        <v>0</v>
      </c>
      <c r="AG230" s="322">
        <v>0</v>
      </c>
      <c r="AH230" s="12">
        <v>0</v>
      </c>
      <c r="AI230" s="258">
        <v>0</v>
      </c>
      <c r="AJ230" s="322">
        <v>0</v>
      </c>
      <c r="AK230" s="322">
        <v>0</v>
      </c>
      <c r="AL230" s="12">
        <v>0</v>
      </c>
      <c r="AM230" s="323">
        <v>0</v>
      </c>
      <c r="AN230" s="322">
        <v>0</v>
      </c>
      <c r="AO230" s="322">
        <v>0</v>
      </c>
      <c r="AP230" s="12">
        <v>0</v>
      </c>
      <c r="AQ230" s="323">
        <v>10.050929999999999</v>
      </c>
      <c r="AR230" s="322">
        <v>10.79247009</v>
      </c>
      <c r="AS230" s="322">
        <v>10.738158360000002</v>
      </c>
      <c r="AT230" s="85">
        <f>AS230/AR230</f>
        <v>0.99496762747109002</v>
      </c>
      <c r="AU230" s="323">
        <v>0</v>
      </c>
      <c r="AV230" s="322">
        <v>0</v>
      </c>
      <c r="AW230" s="322">
        <v>0</v>
      </c>
      <c r="AX230" s="12">
        <v>0</v>
      </c>
      <c r="AY230" s="323">
        <v>0</v>
      </c>
      <c r="AZ230" s="322">
        <v>0</v>
      </c>
      <c r="BA230" s="322">
        <v>0</v>
      </c>
      <c r="BB230" s="12">
        <v>0</v>
      </c>
      <c r="BC230" s="323">
        <v>5.7238899999999999</v>
      </c>
      <c r="BD230" s="322">
        <v>5.7733739799999997</v>
      </c>
      <c r="BE230" s="322">
        <v>5.0575162600000008</v>
      </c>
      <c r="BF230" s="85">
        <f>BE230/BD230</f>
        <v>0.87600704155319609</v>
      </c>
      <c r="BG230" s="323">
        <v>0</v>
      </c>
      <c r="BH230" s="322">
        <v>0</v>
      </c>
      <c r="BI230" s="322">
        <v>0</v>
      </c>
      <c r="BJ230" s="12">
        <v>0</v>
      </c>
      <c r="BK230" s="323">
        <v>3.5822500000000002</v>
      </c>
      <c r="BL230" s="322">
        <v>3.1091003599999998</v>
      </c>
      <c r="BM230" s="322">
        <v>2.8139136300000001</v>
      </c>
      <c r="BN230" s="85">
        <f t="shared" si="141"/>
        <v>0.90505718831154114</v>
      </c>
      <c r="BO230" s="323">
        <v>522.03195000000005</v>
      </c>
      <c r="BP230" s="322">
        <v>535.35031735000007</v>
      </c>
      <c r="BQ230" s="322">
        <v>503.96948627000006</v>
      </c>
      <c r="BR230" s="85">
        <f t="shared" si="142"/>
        <v>0.94138262355883895</v>
      </c>
    </row>
    <row r="231" spans="2:70" x14ac:dyDescent="0.35">
      <c r="B231" s="8" t="s">
        <v>58</v>
      </c>
      <c r="C231" s="258">
        <v>268.39120000000003</v>
      </c>
      <c r="D231" s="322">
        <v>317.28196064000002</v>
      </c>
      <c r="E231" s="322">
        <v>292.80020033999989</v>
      </c>
      <c r="F231" s="85">
        <v>0.92283910421311954</v>
      </c>
      <c r="G231" s="258">
        <v>0.52700000000000002</v>
      </c>
      <c r="H231" s="322">
        <v>0.51357600000000003</v>
      </c>
      <c r="I231" s="322">
        <v>0.47429466999999997</v>
      </c>
      <c r="J231" s="85">
        <f>I231/H231</f>
        <v>0.92351408554916881</v>
      </c>
      <c r="K231" s="322">
        <v>43.855020000000003</v>
      </c>
      <c r="L231" s="322">
        <v>45.57386786</v>
      </c>
      <c r="M231" s="322">
        <v>41.228630869999996</v>
      </c>
      <c r="N231" s="85">
        <f t="shared" si="137"/>
        <v>0.90465507550624635</v>
      </c>
      <c r="O231" s="323">
        <v>2.4914200000000002</v>
      </c>
      <c r="P231" s="322">
        <v>1.7127421</v>
      </c>
      <c r="Q231" s="322">
        <v>1.2532483000000001</v>
      </c>
      <c r="R231" s="85">
        <f>Q231/P231</f>
        <v>0.73172037985170102</v>
      </c>
      <c r="S231" s="323">
        <v>0</v>
      </c>
      <c r="T231" s="322">
        <v>0</v>
      </c>
      <c r="U231" s="322">
        <v>0</v>
      </c>
      <c r="V231" s="12">
        <v>0</v>
      </c>
      <c r="W231" s="258">
        <v>0</v>
      </c>
      <c r="X231" s="322">
        <v>0</v>
      </c>
      <c r="Y231" s="322">
        <v>0</v>
      </c>
      <c r="Z231" s="12">
        <v>0</v>
      </c>
      <c r="AA231" s="323">
        <v>0</v>
      </c>
      <c r="AB231" s="322">
        <v>0</v>
      </c>
      <c r="AC231" s="322">
        <v>0</v>
      </c>
      <c r="AD231" s="12">
        <v>0</v>
      </c>
      <c r="AE231" s="323">
        <v>0</v>
      </c>
      <c r="AF231" s="322">
        <v>0</v>
      </c>
      <c r="AG231" s="322">
        <v>0</v>
      </c>
      <c r="AH231" s="12">
        <v>0</v>
      </c>
      <c r="AI231" s="258">
        <v>0</v>
      </c>
      <c r="AJ231" s="322">
        <v>0</v>
      </c>
      <c r="AK231" s="322">
        <v>0</v>
      </c>
      <c r="AL231" s="12">
        <v>0</v>
      </c>
      <c r="AM231" s="323">
        <v>0</v>
      </c>
      <c r="AN231" s="322">
        <v>0</v>
      </c>
      <c r="AO231" s="322">
        <v>0</v>
      </c>
      <c r="AP231" s="12">
        <v>0</v>
      </c>
      <c r="AQ231" s="323">
        <v>16.57686</v>
      </c>
      <c r="AR231" s="322">
        <v>15.825222980000001</v>
      </c>
      <c r="AS231" s="322">
        <v>15.47348564</v>
      </c>
      <c r="AT231" s="85">
        <f>AS231/AR231</f>
        <v>0.97777362502604048</v>
      </c>
      <c r="AU231" s="323">
        <v>0</v>
      </c>
      <c r="AV231" s="322">
        <v>0</v>
      </c>
      <c r="AW231" s="322">
        <v>0</v>
      </c>
      <c r="AX231" s="12">
        <v>0</v>
      </c>
      <c r="AY231" s="323">
        <v>0</v>
      </c>
      <c r="AZ231" s="322">
        <v>0</v>
      </c>
      <c r="BA231" s="322">
        <v>0</v>
      </c>
      <c r="BB231" s="12">
        <v>0</v>
      </c>
      <c r="BC231" s="323">
        <v>5.0075599999999998</v>
      </c>
      <c r="BD231" s="322">
        <v>6.7077175700000007</v>
      </c>
      <c r="BE231" s="322">
        <v>5.0121578999999992</v>
      </c>
      <c r="BF231" s="85">
        <f>BE231/BD231</f>
        <v>0.74722256083301353</v>
      </c>
      <c r="BG231" s="323">
        <v>0</v>
      </c>
      <c r="BH231" s="322">
        <v>0</v>
      </c>
      <c r="BI231" s="322">
        <v>0</v>
      </c>
      <c r="BJ231" s="12">
        <v>0</v>
      </c>
      <c r="BK231" s="323">
        <v>0</v>
      </c>
      <c r="BL231" s="322">
        <v>0</v>
      </c>
      <c r="BM231" s="322">
        <v>0</v>
      </c>
      <c r="BN231" s="12">
        <v>0</v>
      </c>
      <c r="BO231" s="323">
        <v>199.93333999999999</v>
      </c>
      <c r="BP231" s="322">
        <v>246.94883413000002</v>
      </c>
      <c r="BQ231" s="322">
        <v>229.35838296000003</v>
      </c>
      <c r="BR231" s="85">
        <f t="shared" si="142"/>
        <v>0.92876884301976526</v>
      </c>
    </row>
    <row r="232" spans="2:70" x14ac:dyDescent="0.35">
      <c r="B232" s="8" t="s">
        <v>59</v>
      </c>
      <c r="C232" s="258">
        <v>2.5407099999999998</v>
      </c>
      <c r="D232" s="322">
        <v>3.0002107800000002</v>
      </c>
      <c r="E232" s="322">
        <v>2.7236094100000003</v>
      </c>
      <c r="F232" s="12">
        <v>0.90780602088230622</v>
      </c>
      <c r="G232" s="258">
        <v>0</v>
      </c>
      <c r="H232" s="322">
        <v>0</v>
      </c>
      <c r="I232" s="322">
        <v>0</v>
      </c>
      <c r="J232" s="12">
        <v>0</v>
      </c>
      <c r="K232" s="322">
        <v>1.17</v>
      </c>
      <c r="L232" s="322">
        <v>1.17</v>
      </c>
      <c r="M232" s="322">
        <v>0.73516093000000005</v>
      </c>
      <c r="N232" s="85">
        <f t="shared" si="137"/>
        <v>0.62834267521367526</v>
      </c>
      <c r="O232" s="323">
        <v>0</v>
      </c>
      <c r="P232" s="322">
        <v>0</v>
      </c>
      <c r="Q232" s="322">
        <v>0</v>
      </c>
      <c r="R232" s="12">
        <v>0</v>
      </c>
      <c r="S232" s="323">
        <v>0</v>
      </c>
      <c r="T232" s="322">
        <v>0</v>
      </c>
      <c r="U232" s="322">
        <v>0</v>
      </c>
      <c r="V232" s="12">
        <v>0</v>
      </c>
      <c r="W232" s="258">
        <v>0</v>
      </c>
      <c r="X232" s="322">
        <v>0</v>
      </c>
      <c r="Y232" s="322">
        <v>0</v>
      </c>
      <c r="Z232" s="12">
        <v>0</v>
      </c>
      <c r="AA232" s="323">
        <v>0</v>
      </c>
      <c r="AB232" s="322">
        <v>0</v>
      </c>
      <c r="AC232" s="322">
        <v>0</v>
      </c>
      <c r="AD232" s="12">
        <v>0</v>
      </c>
      <c r="AE232" s="323">
        <v>0</v>
      </c>
      <c r="AF232" s="322">
        <v>0</v>
      </c>
      <c r="AG232" s="322">
        <v>0</v>
      </c>
      <c r="AH232" s="12">
        <v>0</v>
      </c>
      <c r="AI232" s="258">
        <v>0</v>
      </c>
      <c r="AJ232" s="322">
        <v>0</v>
      </c>
      <c r="AK232" s="322">
        <v>0</v>
      </c>
      <c r="AL232" s="12">
        <v>0</v>
      </c>
      <c r="AM232" s="323">
        <v>0</v>
      </c>
      <c r="AN232" s="322">
        <v>0</v>
      </c>
      <c r="AO232" s="322">
        <v>0</v>
      </c>
      <c r="AP232" s="12">
        <v>0</v>
      </c>
      <c r="AQ232" s="323">
        <v>0</v>
      </c>
      <c r="AR232" s="322">
        <v>0</v>
      </c>
      <c r="AS232" s="322">
        <v>0</v>
      </c>
      <c r="AT232" s="12">
        <v>0</v>
      </c>
      <c r="AU232" s="323">
        <v>0</v>
      </c>
      <c r="AV232" s="322">
        <v>0</v>
      </c>
      <c r="AW232" s="322">
        <v>0</v>
      </c>
      <c r="AX232" s="12">
        <v>0</v>
      </c>
      <c r="AY232" s="323">
        <v>0</v>
      </c>
      <c r="AZ232" s="322">
        <v>0</v>
      </c>
      <c r="BA232" s="322">
        <v>0</v>
      </c>
      <c r="BB232" s="12">
        <v>0</v>
      </c>
      <c r="BC232" s="323">
        <v>0</v>
      </c>
      <c r="BD232" s="322">
        <v>0</v>
      </c>
      <c r="BE232" s="322">
        <v>0</v>
      </c>
      <c r="BF232" s="12">
        <v>0</v>
      </c>
      <c r="BG232" s="323">
        <v>0</v>
      </c>
      <c r="BH232" s="322">
        <v>0</v>
      </c>
      <c r="BI232" s="322">
        <v>0</v>
      </c>
      <c r="BJ232" s="12">
        <v>0</v>
      </c>
      <c r="BK232" s="323">
        <v>0</v>
      </c>
      <c r="BL232" s="322">
        <v>0</v>
      </c>
      <c r="BM232" s="322">
        <v>0</v>
      </c>
      <c r="BN232" s="12">
        <v>0</v>
      </c>
      <c r="BO232" s="323">
        <v>1.3707100000000001</v>
      </c>
      <c r="BP232" s="322">
        <v>1.83021078</v>
      </c>
      <c r="BQ232" s="322">
        <v>1.9884484800000004</v>
      </c>
      <c r="BR232" s="85">
        <f t="shared" si="142"/>
        <v>1.0864587301797011</v>
      </c>
    </row>
    <row r="233" spans="2:70" x14ac:dyDescent="0.35">
      <c r="B233" s="8" t="s">
        <v>60</v>
      </c>
      <c r="C233" s="258">
        <v>310.23333000000002</v>
      </c>
      <c r="D233" s="322">
        <v>303.32798110000004</v>
      </c>
      <c r="E233" s="322">
        <v>260.76631299999997</v>
      </c>
      <c r="F233" s="12">
        <v>0.85968433263013577</v>
      </c>
      <c r="G233" s="258">
        <v>0</v>
      </c>
      <c r="H233" s="322">
        <v>0</v>
      </c>
      <c r="I233" s="322">
        <v>0</v>
      </c>
      <c r="J233" s="12">
        <v>0</v>
      </c>
      <c r="K233" s="322">
        <v>1.06595</v>
      </c>
      <c r="L233" s="322">
        <v>1.0828147100000001</v>
      </c>
      <c r="M233" s="322">
        <v>0.82289441000000008</v>
      </c>
      <c r="N233" s="85">
        <f t="shared" si="137"/>
        <v>0.75995865442204791</v>
      </c>
      <c r="O233" s="323">
        <v>0</v>
      </c>
      <c r="P233" s="322">
        <v>0</v>
      </c>
      <c r="Q233" s="322">
        <v>0</v>
      </c>
      <c r="R233" s="12">
        <v>0</v>
      </c>
      <c r="S233" s="323">
        <v>0</v>
      </c>
      <c r="T233" s="322">
        <v>0</v>
      </c>
      <c r="U233" s="322">
        <v>0</v>
      </c>
      <c r="V233" s="12">
        <v>0</v>
      </c>
      <c r="W233" s="258">
        <v>0</v>
      </c>
      <c r="X233" s="322">
        <v>0</v>
      </c>
      <c r="Y233" s="322">
        <v>0</v>
      </c>
      <c r="Z233" s="12">
        <v>0</v>
      </c>
      <c r="AA233" s="323">
        <v>0</v>
      </c>
      <c r="AB233" s="322">
        <v>0</v>
      </c>
      <c r="AC233" s="322">
        <v>0</v>
      </c>
      <c r="AD233" s="12">
        <v>0</v>
      </c>
      <c r="AE233" s="323">
        <v>0</v>
      </c>
      <c r="AF233" s="322">
        <v>0</v>
      </c>
      <c r="AG233" s="322">
        <v>0</v>
      </c>
      <c r="AH233" s="12">
        <v>0</v>
      </c>
      <c r="AI233" s="258">
        <v>0.5</v>
      </c>
      <c r="AJ233" s="322">
        <v>0.5</v>
      </c>
      <c r="AK233" s="322">
        <v>0.5</v>
      </c>
      <c r="AL233" s="85">
        <f>AK233/AJ233</f>
        <v>1</v>
      </c>
      <c r="AM233" s="323">
        <v>0</v>
      </c>
      <c r="AN233" s="322">
        <v>0</v>
      </c>
      <c r="AO233" s="322">
        <v>0</v>
      </c>
      <c r="AP233" s="12">
        <v>0</v>
      </c>
      <c r="AQ233" s="323">
        <v>0</v>
      </c>
      <c r="AR233" s="322">
        <v>0</v>
      </c>
      <c r="AS233" s="322">
        <v>0</v>
      </c>
      <c r="AT233" s="12">
        <v>0</v>
      </c>
      <c r="AU233" s="323">
        <v>0</v>
      </c>
      <c r="AV233" s="322">
        <v>0</v>
      </c>
      <c r="AW233" s="322">
        <v>0</v>
      </c>
      <c r="AX233" s="12">
        <v>0</v>
      </c>
      <c r="AY233" s="323">
        <v>0</v>
      </c>
      <c r="AZ233" s="322">
        <v>0</v>
      </c>
      <c r="BA233" s="322">
        <v>0</v>
      </c>
      <c r="BB233" s="12">
        <v>0</v>
      </c>
      <c r="BC233" s="323">
        <v>0.52219000000000004</v>
      </c>
      <c r="BD233" s="322">
        <v>0.39889000000000002</v>
      </c>
      <c r="BE233" s="322">
        <v>0.24939109000000001</v>
      </c>
      <c r="BF233" s="85">
        <f>BE233/BD233</f>
        <v>0.62521269021534753</v>
      </c>
      <c r="BG233" s="323">
        <v>0</v>
      </c>
      <c r="BH233" s="322">
        <v>0</v>
      </c>
      <c r="BI233" s="322">
        <v>0</v>
      </c>
      <c r="BJ233" s="12">
        <v>0</v>
      </c>
      <c r="BK233" s="323">
        <v>2.2328399999999999</v>
      </c>
      <c r="BL233" s="322">
        <v>2.2328399999999999</v>
      </c>
      <c r="BM233" s="322">
        <v>1.12784</v>
      </c>
      <c r="BN233" s="85">
        <f t="shared" si="141"/>
        <v>0.50511456261980259</v>
      </c>
      <c r="BO233" s="323">
        <v>305.71715999999998</v>
      </c>
      <c r="BP233" s="322">
        <v>298.94512785000001</v>
      </c>
      <c r="BQ233" s="322">
        <v>257.98567762999994</v>
      </c>
      <c r="BR233" s="85">
        <f t="shared" si="142"/>
        <v>0.86298672764938966</v>
      </c>
    </row>
    <row r="234" spans="2:70" x14ac:dyDescent="0.35">
      <c r="B234" s="8" t="s">
        <v>61</v>
      </c>
      <c r="C234" s="258">
        <v>335.66262</v>
      </c>
      <c r="D234" s="322">
        <v>389.95513152999996</v>
      </c>
      <c r="E234" s="322">
        <v>309.47991871000005</v>
      </c>
      <c r="F234" s="85">
        <v>0.79362955808722624</v>
      </c>
      <c r="G234" s="258">
        <v>1.3596600000000001</v>
      </c>
      <c r="H234" s="322">
        <v>1.3596600000000001</v>
      </c>
      <c r="I234" s="322">
        <v>1.14959324</v>
      </c>
      <c r="J234" s="85">
        <f>I234/H234</f>
        <v>0.84550052218937077</v>
      </c>
      <c r="K234" s="322">
        <v>84.795940000000002</v>
      </c>
      <c r="L234" s="322">
        <v>86.76018139</v>
      </c>
      <c r="M234" s="322">
        <v>52.185391219999993</v>
      </c>
      <c r="N234" s="85">
        <f t="shared" si="137"/>
        <v>0.60149011198373192</v>
      </c>
      <c r="O234" s="323">
        <v>6.3887099999999997</v>
      </c>
      <c r="P234" s="322">
        <v>6.4064025000000004</v>
      </c>
      <c r="Q234" s="322">
        <v>4.72626086</v>
      </c>
      <c r="R234" s="85">
        <f>Q234/P234</f>
        <v>0.737740230964258</v>
      </c>
      <c r="S234" s="323">
        <v>0</v>
      </c>
      <c r="T234" s="322">
        <v>0</v>
      </c>
      <c r="U234" s="322">
        <v>0</v>
      </c>
      <c r="V234" s="12">
        <v>0</v>
      </c>
      <c r="W234" s="258">
        <v>1.94</v>
      </c>
      <c r="X234" s="322">
        <v>1.94</v>
      </c>
      <c r="Y234" s="322">
        <v>1.6797784300000003</v>
      </c>
      <c r="Z234" s="85">
        <f>Y234/X234</f>
        <v>0.86586517010309294</v>
      </c>
      <c r="AA234" s="323">
        <v>0</v>
      </c>
      <c r="AB234" s="322">
        <v>0</v>
      </c>
      <c r="AC234" s="322">
        <v>0</v>
      </c>
      <c r="AD234" s="12">
        <v>0</v>
      </c>
      <c r="AE234" s="323">
        <v>0</v>
      </c>
      <c r="AF234" s="322">
        <v>0</v>
      </c>
      <c r="AG234" s="322">
        <v>0</v>
      </c>
      <c r="AH234" s="12">
        <v>0</v>
      </c>
      <c r="AI234" s="258">
        <v>0</v>
      </c>
      <c r="AJ234" s="322">
        <v>0</v>
      </c>
      <c r="AK234" s="322">
        <v>0</v>
      </c>
      <c r="AL234" s="12">
        <v>0</v>
      </c>
      <c r="AM234" s="323">
        <v>0</v>
      </c>
      <c r="AN234" s="322">
        <v>0</v>
      </c>
      <c r="AO234" s="322">
        <v>0</v>
      </c>
      <c r="AP234" s="12">
        <v>0</v>
      </c>
      <c r="AQ234" s="323">
        <v>19.20487</v>
      </c>
      <c r="AR234" s="322">
        <v>19.874232660000001</v>
      </c>
      <c r="AS234" s="322">
        <v>18.78973886</v>
      </c>
      <c r="AT234" s="85">
        <f>AS234/AR234</f>
        <v>0.94543216744248371</v>
      </c>
      <c r="AU234" s="323">
        <v>0</v>
      </c>
      <c r="AV234" s="322">
        <v>0</v>
      </c>
      <c r="AW234" s="322">
        <v>0</v>
      </c>
      <c r="AX234" s="12">
        <v>0</v>
      </c>
      <c r="AY234" s="323">
        <v>0</v>
      </c>
      <c r="AZ234" s="322">
        <v>0</v>
      </c>
      <c r="BA234" s="322">
        <v>0</v>
      </c>
      <c r="BB234" s="12">
        <v>0</v>
      </c>
      <c r="BC234" s="323">
        <v>1.40465</v>
      </c>
      <c r="BD234" s="322">
        <v>1.4143006699999998</v>
      </c>
      <c r="BE234" s="322">
        <v>1.0938819900000001</v>
      </c>
      <c r="BF234" s="85">
        <f>BE234/BD234</f>
        <v>0.77344373314904835</v>
      </c>
      <c r="BG234" s="323">
        <v>0</v>
      </c>
      <c r="BH234" s="322">
        <v>0</v>
      </c>
      <c r="BI234" s="322">
        <v>0</v>
      </c>
      <c r="BJ234" s="12">
        <v>0</v>
      </c>
      <c r="BK234" s="323">
        <v>9.4176400000000005</v>
      </c>
      <c r="BL234" s="322">
        <v>11.41764</v>
      </c>
      <c r="BM234" s="322">
        <v>5.7009406199999999</v>
      </c>
      <c r="BN234" s="85">
        <f t="shared" si="141"/>
        <v>0.49930989416376764</v>
      </c>
      <c r="BO234" s="323">
        <v>211.34634</v>
      </c>
      <c r="BP234" s="322">
        <v>260.95102285000002</v>
      </c>
      <c r="BQ234" s="322">
        <v>224.23484336000004</v>
      </c>
      <c r="BR234" s="85">
        <f t="shared" si="142"/>
        <v>0.85929857990591141</v>
      </c>
    </row>
    <row r="235" spans="2:70" x14ac:dyDescent="0.35">
      <c r="B235" s="8" t="s">
        <v>62</v>
      </c>
      <c r="C235" s="258">
        <v>1309.4077</v>
      </c>
      <c r="D235" s="322">
        <v>1247.5750857200003</v>
      </c>
      <c r="E235" s="322">
        <v>1114.5521308299999</v>
      </c>
      <c r="F235" s="12">
        <v>0.89337479049348745</v>
      </c>
      <c r="G235" s="258">
        <v>0</v>
      </c>
      <c r="H235" s="322">
        <v>0</v>
      </c>
      <c r="I235" s="322">
        <v>0</v>
      </c>
      <c r="J235" s="12">
        <v>0</v>
      </c>
      <c r="K235" s="322">
        <v>0</v>
      </c>
      <c r="L235" s="322">
        <v>0</v>
      </c>
      <c r="M235" s="322">
        <v>0</v>
      </c>
      <c r="N235" s="12">
        <v>0</v>
      </c>
      <c r="O235" s="323">
        <v>0</v>
      </c>
      <c r="P235" s="322">
        <v>0</v>
      </c>
      <c r="Q235" s="322">
        <v>0</v>
      </c>
      <c r="R235" s="12">
        <v>0</v>
      </c>
      <c r="S235" s="323">
        <v>0</v>
      </c>
      <c r="T235" s="322">
        <v>0</v>
      </c>
      <c r="U235" s="322">
        <v>0</v>
      </c>
      <c r="V235" s="12">
        <v>0</v>
      </c>
      <c r="W235" s="258">
        <v>0</v>
      </c>
      <c r="X235" s="322">
        <v>0</v>
      </c>
      <c r="Y235" s="322">
        <v>0</v>
      </c>
      <c r="Z235" s="12">
        <v>0</v>
      </c>
      <c r="AA235" s="323">
        <v>0</v>
      </c>
      <c r="AB235" s="322">
        <v>0</v>
      </c>
      <c r="AC235" s="322">
        <v>0</v>
      </c>
      <c r="AD235" s="12">
        <v>0</v>
      </c>
      <c r="AE235" s="323">
        <v>0</v>
      </c>
      <c r="AF235" s="322">
        <v>0</v>
      </c>
      <c r="AG235" s="322">
        <v>0</v>
      </c>
      <c r="AH235" s="12">
        <v>0</v>
      </c>
      <c r="AI235" s="258">
        <v>3.4</v>
      </c>
      <c r="AJ235" s="322">
        <v>4.8849999999999998</v>
      </c>
      <c r="AK235" s="322">
        <v>4.8849999999999998</v>
      </c>
      <c r="AL235" s="85">
        <f>AK235/AJ235</f>
        <v>1</v>
      </c>
      <c r="AM235" s="323">
        <v>0</v>
      </c>
      <c r="AN235" s="322">
        <v>0</v>
      </c>
      <c r="AO235" s="322">
        <v>0</v>
      </c>
      <c r="AP235" s="12">
        <v>0</v>
      </c>
      <c r="AQ235" s="323">
        <v>0</v>
      </c>
      <c r="AR235" s="322">
        <v>0</v>
      </c>
      <c r="AS235" s="322">
        <v>0</v>
      </c>
      <c r="AT235" s="12">
        <v>0</v>
      </c>
      <c r="AU235" s="323">
        <v>0</v>
      </c>
      <c r="AV235" s="322">
        <v>0</v>
      </c>
      <c r="AW235" s="322">
        <v>0</v>
      </c>
      <c r="AX235" s="12">
        <v>0</v>
      </c>
      <c r="AY235" s="323">
        <v>0</v>
      </c>
      <c r="AZ235" s="322">
        <v>0</v>
      </c>
      <c r="BA235" s="322">
        <v>0</v>
      </c>
      <c r="BB235" s="12">
        <v>0</v>
      </c>
      <c r="BC235" s="323">
        <v>0</v>
      </c>
      <c r="BD235" s="322">
        <v>0</v>
      </c>
      <c r="BE235" s="322">
        <v>0</v>
      </c>
      <c r="BF235" s="12">
        <v>0</v>
      </c>
      <c r="BG235" s="323">
        <v>0</v>
      </c>
      <c r="BH235" s="322">
        <v>0</v>
      </c>
      <c r="BI235" s="322">
        <v>0</v>
      </c>
      <c r="BJ235" s="12">
        <v>0</v>
      </c>
      <c r="BK235" s="323">
        <v>82.149330000000006</v>
      </c>
      <c r="BL235" s="322">
        <v>73.494475319999992</v>
      </c>
      <c r="BM235" s="322">
        <v>54.668717879999996</v>
      </c>
      <c r="BN235" s="85">
        <f t="shared" si="141"/>
        <v>0.74384799186562855</v>
      </c>
      <c r="BO235" s="323">
        <v>1223.8583699999999</v>
      </c>
      <c r="BP235" s="322">
        <v>1169.1956104000001</v>
      </c>
      <c r="BQ235" s="322">
        <v>1054.9984129500006</v>
      </c>
      <c r="BR235" s="85">
        <f t="shared" si="142"/>
        <v>0.90232840729625141</v>
      </c>
    </row>
    <row r="236" spans="2:70" x14ac:dyDescent="0.35">
      <c r="B236" s="187" t="s">
        <v>63</v>
      </c>
      <c r="C236" s="326">
        <v>2852.0442700000003</v>
      </c>
      <c r="D236" s="327">
        <v>2901.4354106100004</v>
      </c>
      <c r="E236" s="327">
        <v>2573.9325901299999</v>
      </c>
      <c r="F236" s="178">
        <v>0.88712386314636382</v>
      </c>
      <c r="G236" s="326">
        <f>SUM(G230:G235)</f>
        <v>1.88666</v>
      </c>
      <c r="H236" s="327">
        <f>SUM(H230:H235)</f>
        <v>1.8732360000000001</v>
      </c>
      <c r="I236" s="327">
        <f>SUM(I230:I235)</f>
        <v>1.6238879099999999</v>
      </c>
      <c r="J236" s="178">
        <f>I236/H236</f>
        <v>0.86688912128530504</v>
      </c>
      <c r="K236" s="327">
        <f>SUM(K230:K235)</f>
        <v>210.65748000000002</v>
      </c>
      <c r="L236" s="327">
        <f>SUM(L230:L235)</f>
        <v>215.45621296000002</v>
      </c>
      <c r="M236" s="327">
        <f>SUM(M230:M235)</f>
        <v>161.61518121</v>
      </c>
      <c r="N236" s="178">
        <f>M236/L236</f>
        <v>0.75010684997050547</v>
      </c>
      <c r="O236" s="328">
        <f>SUM(O230:O235)</f>
        <v>13.25122</v>
      </c>
      <c r="P236" s="327">
        <f>SUM(P230:P235)</f>
        <v>12.51957466</v>
      </c>
      <c r="Q236" s="327">
        <f>SUM(Q230:Q235)</f>
        <v>10.3677487</v>
      </c>
      <c r="R236" s="178">
        <f>Q236/P236</f>
        <v>0.82812307778513616</v>
      </c>
      <c r="S236" s="333">
        <v>0</v>
      </c>
      <c r="T236" s="331">
        <v>0</v>
      </c>
      <c r="U236" s="331">
        <v>0</v>
      </c>
      <c r="V236" s="332">
        <v>0</v>
      </c>
      <c r="W236" s="177">
        <f>SUM(W230:W235)</f>
        <v>1.94</v>
      </c>
      <c r="X236" s="331">
        <f>SUM(X230:X235)</f>
        <v>1.94</v>
      </c>
      <c r="Y236" s="331">
        <f>SUM(Y230:Y235)</f>
        <v>1.6797784300000003</v>
      </c>
      <c r="Z236" s="180">
        <f>Y236/X236</f>
        <v>0.86586517010309294</v>
      </c>
      <c r="AA236" s="176">
        <f>SUM(AA230:AA235)</f>
        <v>0.27803</v>
      </c>
      <c r="AB236" s="331">
        <f>SUM(AB230:AB235)</f>
        <v>0</v>
      </c>
      <c r="AC236" s="331">
        <f>SUM(AC230:AC235)</f>
        <v>0</v>
      </c>
      <c r="AD236" s="332">
        <v>0</v>
      </c>
      <c r="AE236" s="348">
        <v>0</v>
      </c>
      <c r="AF236" s="331">
        <f>SUM(AF230:AF235)</f>
        <v>0</v>
      </c>
      <c r="AG236" s="331">
        <f>SUM(AG230:AG235)</f>
        <v>0</v>
      </c>
      <c r="AH236" s="332">
        <v>0</v>
      </c>
      <c r="AI236" s="330">
        <f>SUM(AI230:AI235)</f>
        <v>3.9</v>
      </c>
      <c r="AJ236" s="189">
        <f>SUM(AJ230:AJ235)</f>
        <v>5.3849999999999998</v>
      </c>
      <c r="AK236" s="331">
        <f>SUM(AK230:AK235)</f>
        <v>5.3849999999999998</v>
      </c>
      <c r="AL236" s="178">
        <f>AK236/AJ236</f>
        <v>1</v>
      </c>
      <c r="AM236" s="333">
        <f t="shared" ref="AM236:AS236" si="143">SUM(AM230:AM235)</f>
        <v>0</v>
      </c>
      <c r="AN236" s="189">
        <f t="shared" si="143"/>
        <v>0</v>
      </c>
      <c r="AO236" s="331">
        <f t="shared" si="143"/>
        <v>0</v>
      </c>
      <c r="AP236" s="349">
        <f t="shared" si="143"/>
        <v>0</v>
      </c>
      <c r="AQ236" s="333">
        <f t="shared" si="143"/>
        <v>45.832659999999997</v>
      </c>
      <c r="AR236" s="189">
        <f t="shared" si="143"/>
        <v>46.491925730000006</v>
      </c>
      <c r="AS236" s="331">
        <f t="shared" si="143"/>
        <v>45.00138286</v>
      </c>
      <c r="AT236" s="178">
        <f>AS236/AR236</f>
        <v>0.96793974767454727</v>
      </c>
      <c r="AU236" s="176">
        <f>SUM(AU234:AU235)</f>
        <v>0</v>
      </c>
      <c r="AV236" s="189">
        <f>SUM(AV234:AV235)</f>
        <v>0</v>
      </c>
      <c r="AW236" s="331">
        <f>SUM(AW234:AW235)</f>
        <v>0</v>
      </c>
      <c r="AX236" s="177">
        <v>0</v>
      </c>
      <c r="AY236" s="176">
        <f>SUM(AY234:AY235)</f>
        <v>0</v>
      </c>
      <c r="AZ236" s="189">
        <f>SUM(AZ234:AZ235)</f>
        <v>0</v>
      </c>
      <c r="BA236" s="331">
        <f>SUM(BA234:BA235)</f>
        <v>0</v>
      </c>
      <c r="BB236" s="332">
        <v>0</v>
      </c>
      <c r="BC236" s="176">
        <f>SUM(BC230:BC235)</f>
        <v>12.658289999999999</v>
      </c>
      <c r="BD236" s="189">
        <f>SUM(BD230:BD235)</f>
        <v>14.294282219999999</v>
      </c>
      <c r="BE236" s="331">
        <f>SUM(BE230:BE235)</f>
        <v>11.412947239999999</v>
      </c>
      <c r="BF236" s="178">
        <f>BE236/BD236</f>
        <v>0.79842744562797641</v>
      </c>
      <c r="BG236" s="176">
        <f>SUM(BG234:BG235)</f>
        <v>0</v>
      </c>
      <c r="BH236" s="189">
        <f>SUM(BH234:BH235)</f>
        <v>0</v>
      </c>
      <c r="BI236" s="331">
        <f>SUM(BI234:BI235)</f>
        <v>0</v>
      </c>
      <c r="BJ236" s="332">
        <v>0</v>
      </c>
      <c r="BK236" s="176">
        <f>SUM(BK230:BK235)</f>
        <v>97.38206000000001</v>
      </c>
      <c r="BL236" s="331">
        <f>SUM(BL230:BL235)</f>
        <v>90.254055679999993</v>
      </c>
      <c r="BM236" s="331">
        <f>SUM(BM230:BM235)</f>
        <v>64.311412129999994</v>
      </c>
      <c r="BN236" s="350">
        <f t="shared" si="141"/>
        <v>0.71255980294136734</v>
      </c>
      <c r="BO236" s="176">
        <f>SUM(BO230:BO235)</f>
        <v>2464.2578700000004</v>
      </c>
      <c r="BP236" s="331">
        <f>SUM(BP230:BP235)</f>
        <v>2513.2211233600001</v>
      </c>
      <c r="BQ236" s="331">
        <f>SUM(BQ230:BQ235)</f>
        <v>2272.5352516500006</v>
      </c>
      <c r="BR236" s="350">
        <f t="shared" si="142"/>
        <v>0.90423211492500133</v>
      </c>
    </row>
    <row r="237" spans="2:70" x14ac:dyDescent="0.35">
      <c r="B237" s="8" t="s">
        <v>64</v>
      </c>
      <c r="C237" s="258">
        <v>4205.73002</v>
      </c>
      <c r="D237" s="322">
        <v>4156.73002</v>
      </c>
      <c r="E237" s="322">
        <v>1055.49246634</v>
      </c>
      <c r="F237" s="12">
        <v>0.25392374805713264</v>
      </c>
      <c r="G237" s="258">
        <v>0</v>
      </c>
      <c r="H237" s="322">
        <v>0</v>
      </c>
      <c r="I237" s="322">
        <v>0</v>
      </c>
      <c r="J237" s="12">
        <v>0</v>
      </c>
      <c r="K237" s="322">
        <v>0.32</v>
      </c>
      <c r="L237" s="322">
        <v>0.32</v>
      </c>
      <c r="M237" s="322">
        <v>0.11481711</v>
      </c>
      <c r="N237" s="85">
        <f>M237/L237</f>
        <v>0.35880346874999997</v>
      </c>
      <c r="O237" s="323">
        <v>3.5740000000000001E-2</v>
      </c>
      <c r="P237" s="322">
        <v>3.5740000000000001E-2</v>
      </c>
      <c r="Q237" s="322">
        <v>8.2134099999999991E-3</v>
      </c>
      <c r="R237" s="85">
        <f>Q237/P237</f>
        <v>0.22981001678791269</v>
      </c>
      <c r="S237" s="323">
        <v>0</v>
      </c>
      <c r="T237" s="322">
        <v>0</v>
      </c>
      <c r="U237" s="322">
        <v>0</v>
      </c>
      <c r="V237" s="12">
        <v>0</v>
      </c>
      <c r="W237" s="258">
        <v>0</v>
      </c>
      <c r="X237" s="322">
        <v>0</v>
      </c>
      <c r="Y237" s="322">
        <v>0</v>
      </c>
      <c r="Z237" s="12">
        <v>0</v>
      </c>
      <c r="AA237" s="323">
        <v>0</v>
      </c>
      <c r="AB237" s="322">
        <v>0</v>
      </c>
      <c r="AC237" s="322">
        <v>0</v>
      </c>
      <c r="AD237" s="12">
        <v>0</v>
      </c>
      <c r="AE237" s="323">
        <v>0</v>
      </c>
      <c r="AF237" s="322">
        <v>0</v>
      </c>
      <c r="AG237" s="322">
        <v>0</v>
      </c>
      <c r="AH237" s="12">
        <v>0</v>
      </c>
      <c r="AI237" s="258">
        <v>859.88969999999995</v>
      </c>
      <c r="AJ237" s="322">
        <v>889.88969999999995</v>
      </c>
      <c r="AK237" s="322">
        <v>467.92806400000001</v>
      </c>
      <c r="AL237" s="85">
        <f>AK237/AJ237</f>
        <v>0.52582703676646669</v>
      </c>
      <c r="AM237" s="323">
        <v>0</v>
      </c>
      <c r="AN237" s="322">
        <v>0</v>
      </c>
      <c r="AO237" s="322">
        <v>0</v>
      </c>
      <c r="AP237" s="12">
        <v>0</v>
      </c>
      <c r="AQ237" s="323">
        <v>0</v>
      </c>
      <c r="AR237" s="322">
        <v>0</v>
      </c>
      <c r="AS237" s="322">
        <v>0</v>
      </c>
      <c r="AT237" s="12">
        <v>0</v>
      </c>
      <c r="AU237" s="323">
        <v>0</v>
      </c>
      <c r="AV237" s="322">
        <v>0</v>
      </c>
      <c r="AW237" s="322">
        <v>0</v>
      </c>
      <c r="AX237" s="12">
        <v>0</v>
      </c>
      <c r="AY237" s="323">
        <v>0</v>
      </c>
      <c r="AZ237" s="322">
        <v>0</v>
      </c>
      <c r="BA237" s="322">
        <v>0</v>
      </c>
      <c r="BB237" s="12">
        <v>0</v>
      </c>
      <c r="BC237" s="323">
        <v>2.205E-2</v>
      </c>
      <c r="BD237" s="322">
        <v>2.205E-2</v>
      </c>
      <c r="BE237" s="322">
        <v>1.1722799999999998E-2</v>
      </c>
      <c r="BF237" s="85">
        <f>BE237/BD237</f>
        <v>0.5316462585034013</v>
      </c>
      <c r="BG237" s="323">
        <v>0</v>
      </c>
      <c r="BH237" s="322">
        <v>0</v>
      </c>
      <c r="BI237" s="322">
        <v>0</v>
      </c>
      <c r="BJ237" s="12">
        <v>0</v>
      </c>
      <c r="BK237" s="323">
        <v>544.87172999999996</v>
      </c>
      <c r="BL237" s="322">
        <v>465.87173000000001</v>
      </c>
      <c r="BM237" s="322">
        <v>227.31763190999999</v>
      </c>
      <c r="BN237" s="85">
        <f t="shared" si="141"/>
        <v>0.48794038631620762</v>
      </c>
      <c r="BO237" s="323">
        <v>2800.5907999999999</v>
      </c>
      <c r="BP237" s="322">
        <v>2800.5907999999999</v>
      </c>
      <c r="BQ237" s="322">
        <v>360.11201711000001</v>
      </c>
      <c r="BR237" s="85">
        <f t="shared" si="142"/>
        <v>0.12858430339412671</v>
      </c>
    </row>
    <row r="238" spans="2:70" x14ac:dyDescent="0.35">
      <c r="B238" s="8" t="s">
        <v>65</v>
      </c>
      <c r="C238" s="258">
        <v>11.87696</v>
      </c>
      <c r="D238" s="322">
        <v>12.16973672</v>
      </c>
      <c r="E238" s="322">
        <v>1.1291168200000001</v>
      </c>
      <c r="F238" s="12">
        <v>9.2780710542766792E-2</v>
      </c>
      <c r="G238" s="258">
        <v>0</v>
      </c>
      <c r="H238" s="322">
        <v>0</v>
      </c>
      <c r="I238" s="322">
        <v>0</v>
      </c>
      <c r="J238" s="12">
        <v>0</v>
      </c>
      <c r="K238" s="322">
        <v>0.62</v>
      </c>
      <c r="L238" s="322">
        <v>0.62</v>
      </c>
      <c r="M238" s="322">
        <v>0.45936769999999999</v>
      </c>
      <c r="N238" s="85">
        <f>M238/L238</f>
        <v>0.74091564516129027</v>
      </c>
      <c r="O238" s="323">
        <v>0</v>
      </c>
      <c r="P238" s="322">
        <v>0</v>
      </c>
      <c r="Q238" s="322">
        <v>0</v>
      </c>
      <c r="R238" s="12">
        <v>0</v>
      </c>
      <c r="S238" s="323">
        <v>0</v>
      </c>
      <c r="T238" s="322">
        <v>0</v>
      </c>
      <c r="U238" s="322">
        <v>0</v>
      </c>
      <c r="V238" s="12">
        <v>0</v>
      </c>
      <c r="W238" s="258">
        <v>0</v>
      </c>
      <c r="X238" s="322">
        <v>0</v>
      </c>
      <c r="Y238" s="322">
        <v>0</v>
      </c>
      <c r="Z238" s="12">
        <v>0</v>
      </c>
      <c r="AA238" s="323">
        <v>0</v>
      </c>
      <c r="AB238" s="322">
        <v>0</v>
      </c>
      <c r="AC238" s="322">
        <v>0</v>
      </c>
      <c r="AD238" s="12">
        <v>0</v>
      </c>
      <c r="AE238" s="323">
        <v>0</v>
      </c>
      <c r="AF238" s="322">
        <v>0</v>
      </c>
      <c r="AG238" s="322">
        <v>0</v>
      </c>
      <c r="AH238" s="12">
        <v>0</v>
      </c>
      <c r="AI238" s="258">
        <v>0</v>
      </c>
      <c r="AJ238" s="322">
        <v>0</v>
      </c>
      <c r="AK238" s="322">
        <v>0</v>
      </c>
      <c r="AL238" s="12">
        <v>0</v>
      </c>
      <c r="AM238" s="323">
        <v>0</v>
      </c>
      <c r="AN238" s="322">
        <v>0</v>
      </c>
      <c r="AO238" s="322">
        <v>0</v>
      </c>
      <c r="AP238" s="12">
        <v>0</v>
      </c>
      <c r="AQ238" s="323">
        <v>0</v>
      </c>
      <c r="AR238" s="322">
        <v>0</v>
      </c>
      <c r="AS238" s="322">
        <v>0</v>
      </c>
      <c r="AT238" s="12">
        <v>0</v>
      </c>
      <c r="AU238" s="323">
        <v>0</v>
      </c>
      <c r="AV238" s="322">
        <v>0</v>
      </c>
      <c r="AW238" s="322">
        <v>0</v>
      </c>
      <c r="AX238" s="12">
        <v>0</v>
      </c>
      <c r="AY238" s="323">
        <v>0</v>
      </c>
      <c r="AZ238" s="322">
        <v>0</v>
      </c>
      <c r="BA238" s="322">
        <v>0</v>
      </c>
      <c r="BB238" s="12">
        <v>0</v>
      </c>
      <c r="BC238" s="323">
        <v>0</v>
      </c>
      <c r="BD238" s="322">
        <v>0</v>
      </c>
      <c r="BE238" s="322">
        <v>0</v>
      </c>
      <c r="BF238" s="12">
        <v>0</v>
      </c>
      <c r="BG238" s="323">
        <v>0</v>
      </c>
      <c r="BH238" s="322">
        <v>0</v>
      </c>
      <c r="BI238" s="322">
        <v>0</v>
      </c>
      <c r="BJ238" s="12">
        <v>0</v>
      </c>
      <c r="BK238" s="323">
        <v>0</v>
      </c>
      <c r="BL238" s="322">
        <v>0</v>
      </c>
      <c r="BM238" s="322">
        <v>0</v>
      </c>
      <c r="BN238" s="12">
        <v>0</v>
      </c>
      <c r="BO238" s="323">
        <v>11.256959999999999</v>
      </c>
      <c r="BP238" s="322">
        <v>11.54973672</v>
      </c>
      <c r="BQ238" s="322">
        <v>0.66974911999999986</v>
      </c>
      <c r="BR238" s="85">
        <f t="shared" si="142"/>
        <v>5.7988258627595789E-2</v>
      </c>
    </row>
    <row r="239" spans="2:70" x14ac:dyDescent="0.35">
      <c r="B239" s="329" t="s">
        <v>66</v>
      </c>
      <c r="C239" s="330">
        <v>4217.6069799999996</v>
      </c>
      <c r="D239" s="331">
        <v>4168.8997567200004</v>
      </c>
      <c r="E239" s="331">
        <v>1056.62158316</v>
      </c>
      <c r="F239" s="332">
        <v>0.25345334376457324</v>
      </c>
      <c r="G239" s="330">
        <v>0</v>
      </c>
      <c r="H239" s="331">
        <v>0</v>
      </c>
      <c r="I239" s="331">
        <v>0</v>
      </c>
      <c r="J239" s="332">
        <v>0</v>
      </c>
      <c r="K239" s="331">
        <f>SUM(K237:K238)</f>
        <v>0.94</v>
      </c>
      <c r="L239" s="331">
        <f>SUM(L237:L238)</f>
        <v>0.94</v>
      </c>
      <c r="M239" s="331">
        <f>SUM(M237:M238)</f>
        <v>0.57418480999999999</v>
      </c>
      <c r="N239" s="178">
        <f>M239/L239</f>
        <v>0.61083490425531917</v>
      </c>
      <c r="O239" s="333">
        <f>SUM(O237:O238)</f>
        <v>3.5740000000000001E-2</v>
      </c>
      <c r="P239" s="330">
        <f>SUM(P237:P238)</f>
        <v>3.5740000000000001E-2</v>
      </c>
      <c r="Q239" s="330">
        <f>SUM(Q237:Q238)</f>
        <v>8.2134099999999991E-3</v>
      </c>
      <c r="R239" s="178">
        <f>Q239/P239</f>
        <v>0.22981001678791269</v>
      </c>
      <c r="S239" s="333">
        <v>0</v>
      </c>
      <c r="T239" s="331">
        <v>0</v>
      </c>
      <c r="U239" s="331">
        <v>0</v>
      </c>
      <c r="V239" s="332">
        <v>0</v>
      </c>
      <c r="W239" s="330">
        <v>0</v>
      </c>
      <c r="X239" s="331">
        <v>0</v>
      </c>
      <c r="Y239" s="331">
        <v>0</v>
      </c>
      <c r="Z239" s="332">
        <v>0</v>
      </c>
      <c r="AA239" s="333">
        <v>0</v>
      </c>
      <c r="AB239" s="331">
        <v>0</v>
      </c>
      <c r="AC239" s="331">
        <v>0</v>
      </c>
      <c r="AD239" s="332">
        <v>0</v>
      </c>
      <c r="AE239" s="333">
        <v>0</v>
      </c>
      <c r="AF239" s="331">
        <v>0</v>
      </c>
      <c r="AG239" s="331">
        <v>0</v>
      </c>
      <c r="AH239" s="332">
        <v>0</v>
      </c>
      <c r="AI239" s="177">
        <f>SUM(AI237:AI238)</f>
        <v>859.88969999999995</v>
      </c>
      <c r="AJ239" s="339">
        <f>SUM(AJ237:AJ238)</f>
        <v>889.88969999999995</v>
      </c>
      <c r="AK239" s="335">
        <f>SUM(AK237:AK238)</f>
        <v>467.92806400000001</v>
      </c>
      <c r="AL239" s="178">
        <f>AK239/AJ239</f>
        <v>0.52582703676646669</v>
      </c>
      <c r="AM239" s="176">
        <f>SUM(AM237:AM238)</f>
        <v>0</v>
      </c>
      <c r="AN239" s="339">
        <f>SUM(AN237:AN238)</f>
        <v>0</v>
      </c>
      <c r="AO239" s="335">
        <f>SUM(AO237:AO238)</f>
        <v>0</v>
      </c>
      <c r="AP239" s="349">
        <f>SUM(AP233:AP238)</f>
        <v>0</v>
      </c>
      <c r="AQ239" s="176">
        <f>SUM(AQ237:AQ238)</f>
        <v>0</v>
      </c>
      <c r="AR239" s="339">
        <f>SUM(AR237:AR238)</f>
        <v>0</v>
      </c>
      <c r="AS239" s="335">
        <f>SUM(AS237:AS238)</f>
        <v>0</v>
      </c>
      <c r="AT239" s="342">
        <v>0</v>
      </c>
      <c r="AU239" s="176">
        <f>SUM(AU237:AU238)</f>
        <v>0</v>
      </c>
      <c r="AV239" s="339">
        <f>SUM(AV237:AV238)</f>
        <v>0</v>
      </c>
      <c r="AW239" s="335">
        <f>SUM(AW237:AW238)</f>
        <v>0</v>
      </c>
      <c r="AX239" s="342">
        <v>0</v>
      </c>
      <c r="AY239" s="176">
        <f>SUM(AY237:AY238)</f>
        <v>0</v>
      </c>
      <c r="AZ239" s="339">
        <f>SUM(AZ237:AZ238)</f>
        <v>0</v>
      </c>
      <c r="BA239" s="335">
        <f>SUM(BA237:BA238)</f>
        <v>0</v>
      </c>
      <c r="BB239" s="342">
        <v>0</v>
      </c>
      <c r="BC239" s="176">
        <f>SUM(BC237:BC238)</f>
        <v>2.205E-2</v>
      </c>
      <c r="BD239" s="339">
        <f>SUM(BD237:BD238)</f>
        <v>2.205E-2</v>
      </c>
      <c r="BE239" s="335">
        <f>SUM(BE237:BE238)</f>
        <v>1.1722799999999998E-2</v>
      </c>
      <c r="BF239" s="351">
        <f>BE239/BD239</f>
        <v>0.5316462585034013</v>
      </c>
      <c r="BG239" s="176">
        <f>SUM(BG237:BG238)</f>
        <v>0</v>
      </c>
      <c r="BH239" s="339">
        <f>SUM(BH237:BH238)</f>
        <v>0</v>
      </c>
      <c r="BI239" s="335">
        <f>SUM(BI237:BI238)</f>
        <v>0</v>
      </c>
      <c r="BJ239" s="342">
        <v>0</v>
      </c>
      <c r="BK239" s="176">
        <f>SUM(BK237:BK238)</f>
        <v>544.87172999999996</v>
      </c>
      <c r="BL239" s="339">
        <f>SUM(BL237:BL238)</f>
        <v>465.87173000000001</v>
      </c>
      <c r="BM239" s="335">
        <f>SUM(BM237:BM238)</f>
        <v>227.31763190999999</v>
      </c>
      <c r="BN239" s="351">
        <f t="shared" si="141"/>
        <v>0.48794038631620762</v>
      </c>
      <c r="BO239" s="176">
        <f>SUM(BO237:BO238)</f>
        <v>2811.8477600000001</v>
      </c>
      <c r="BP239" s="339">
        <f>SUM(BP237:BP238)</f>
        <v>2812.14053672</v>
      </c>
      <c r="BQ239" s="335">
        <f>SUM(BQ237:BQ238)</f>
        <v>360.78176623000002</v>
      </c>
      <c r="BR239" s="351">
        <f t="shared" si="142"/>
        <v>0.12829435852121585</v>
      </c>
    </row>
    <row r="240" spans="2:70" x14ac:dyDescent="0.35">
      <c r="B240" s="343" t="s">
        <v>178</v>
      </c>
      <c r="C240" s="344">
        <v>317.72576191640559</v>
      </c>
      <c r="D240" s="207">
        <v>342.2543281364056</v>
      </c>
      <c r="E240" s="207">
        <v>111.98166849640558</v>
      </c>
      <c r="F240" s="319">
        <v>0.32718846568326004</v>
      </c>
      <c r="G240" s="344">
        <f>G247+G250</f>
        <v>4.4000000000000004</v>
      </c>
      <c r="H240" s="207">
        <f>H247+H250</f>
        <v>4.4000000000000004</v>
      </c>
      <c r="I240" s="207">
        <f>I247+I250</f>
        <v>3</v>
      </c>
      <c r="J240" s="319">
        <f>I240/H240</f>
        <v>0.68181818181818177</v>
      </c>
      <c r="K240" s="207">
        <f>K247+K250</f>
        <v>0.189</v>
      </c>
      <c r="L240" s="207">
        <f>L247+L250</f>
        <v>21.957341</v>
      </c>
      <c r="M240" s="207">
        <f>M247+M250</f>
        <v>21.641876920000001</v>
      </c>
      <c r="N240" s="319">
        <f>M240/L240</f>
        <v>0.98563286510875803</v>
      </c>
      <c r="O240" s="209">
        <f t="shared" ref="O240:U240" si="144">O247+O250</f>
        <v>0</v>
      </c>
      <c r="P240" s="207">
        <f t="shared" si="144"/>
        <v>0</v>
      </c>
      <c r="Q240" s="207">
        <f t="shared" si="144"/>
        <v>0</v>
      </c>
      <c r="R240" s="346">
        <f t="shared" si="144"/>
        <v>0</v>
      </c>
      <c r="S240" s="209">
        <f t="shared" si="144"/>
        <v>1.1161799999999999</v>
      </c>
      <c r="T240" s="207">
        <f t="shared" si="144"/>
        <v>5.0000000000000001E-3</v>
      </c>
      <c r="U240" s="207">
        <f t="shared" si="144"/>
        <v>1.25E-3</v>
      </c>
      <c r="V240" s="319">
        <f>U240/T240</f>
        <v>0.25</v>
      </c>
      <c r="W240" s="344">
        <f>W247+W250</f>
        <v>0.88195000000000001</v>
      </c>
      <c r="X240" s="207">
        <f>X247+X250</f>
        <v>1.1469499999999999</v>
      </c>
      <c r="Y240" s="207">
        <f>Y247+Y250</f>
        <v>1.1415</v>
      </c>
      <c r="Z240" s="319">
        <f>Y240/X240</f>
        <v>0.99524826714329317</v>
      </c>
      <c r="AA240" s="209">
        <f>AA247+AA250</f>
        <v>5.4252200000000004</v>
      </c>
      <c r="AB240" s="207">
        <f>AB247+AB250</f>
        <v>9.7867320000000007</v>
      </c>
      <c r="AC240" s="207">
        <f>AC247+AC250</f>
        <v>6.0853020999999998</v>
      </c>
      <c r="AD240" s="319">
        <f>AC240/AB240</f>
        <v>0.6217910227847252</v>
      </c>
      <c r="AE240" s="209">
        <f>AE247+AE250</f>
        <v>1.7292400000000001</v>
      </c>
      <c r="AF240" s="207">
        <f>AF247+AF250</f>
        <v>1.7292400000000001</v>
      </c>
      <c r="AG240" s="207">
        <f>AG247+AG250</f>
        <v>1.1411321299999999</v>
      </c>
      <c r="AH240" s="319">
        <f>AG240/AF240</f>
        <v>0.65990384793319601</v>
      </c>
      <c r="AI240" s="344">
        <f>AI247+AI250</f>
        <v>264.29639500000002</v>
      </c>
      <c r="AJ240" s="207">
        <f>AJ247+AJ250</f>
        <v>258.35731199999998</v>
      </c>
      <c r="AK240" s="207">
        <f>AK247+AK250</f>
        <v>39.054407300000001</v>
      </c>
      <c r="AL240" s="319">
        <f>AK240/AJ240</f>
        <v>0.15116431966903265</v>
      </c>
      <c r="AM240" s="209">
        <f>AM247+AM250</f>
        <v>22.542480000000001</v>
      </c>
      <c r="AN240" s="207">
        <f>AN247+AN250</f>
        <v>21.694683619999999</v>
      </c>
      <c r="AO240" s="207">
        <f>AO247+AO250</f>
        <v>20.947883600000001</v>
      </c>
      <c r="AP240" s="319">
        <f>AO240/AN240</f>
        <v>0.96557681904558701</v>
      </c>
      <c r="AQ240" s="209">
        <f>AQ247+AQ250</f>
        <v>0.495</v>
      </c>
      <c r="AR240" s="207">
        <f>AR247+AR250</f>
        <v>0.495</v>
      </c>
      <c r="AS240" s="207">
        <f>AS247+AS250</f>
        <v>0.12046553</v>
      </c>
      <c r="AT240" s="320">
        <f>AS240/AR240</f>
        <v>0.24336470707070706</v>
      </c>
      <c r="AU240" s="209">
        <f>AU247+AU250</f>
        <v>9.561121</v>
      </c>
      <c r="AV240" s="207">
        <f>AV247+AV250</f>
        <v>15.1449336</v>
      </c>
      <c r="AW240" s="207">
        <f>AW247+AW250</f>
        <v>13.84145386</v>
      </c>
      <c r="AX240" s="320">
        <f>AW240/AV240</f>
        <v>0.91393295114875905</v>
      </c>
      <c r="AY240" s="209">
        <f>AY247+AY250</f>
        <v>1.68451</v>
      </c>
      <c r="AZ240" s="207">
        <f>AZ247+AZ250</f>
        <v>1.68451</v>
      </c>
      <c r="BA240" s="207">
        <f>BA247+BA250</f>
        <v>0.61006362000000003</v>
      </c>
      <c r="BB240" s="320">
        <f>BA240/AZ240</f>
        <v>0.36216087764394395</v>
      </c>
      <c r="BC240" s="209">
        <f>BC247+BC250</f>
        <v>0.80499999999999994</v>
      </c>
      <c r="BD240" s="207">
        <f>BD247+BD250</f>
        <v>0.80499999999999994</v>
      </c>
      <c r="BE240" s="207">
        <f>BE247+BE250</f>
        <v>0.64598160999999998</v>
      </c>
      <c r="BF240" s="320">
        <f>BE240/BD240</f>
        <v>0.80246162732919257</v>
      </c>
      <c r="BG240" s="209">
        <f>BG247+BG250</f>
        <v>1.91195</v>
      </c>
      <c r="BH240" s="207">
        <f>BH247+BH250</f>
        <v>2.36191</v>
      </c>
      <c r="BI240" s="207">
        <f>BI247+BI250</f>
        <v>1.1186359100000001</v>
      </c>
      <c r="BJ240" s="320">
        <f>BI240/BH240</f>
        <v>0.47361495992650021</v>
      </c>
      <c r="BK240" s="209">
        <f t="shared" ref="BK240:BQ240" si="145">BK247+BK250</f>
        <v>0</v>
      </c>
      <c r="BL240" s="225">
        <f t="shared" si="145"/>
        <v>0</v>
      </c>
      <c r="BM240" s="225">
        <f t="shared" si="145"/>
        <v>0</v>
      </c>
      <c r="BN240" s="346">
        <f t="shared" si="145"/>
        <v>0</v>
      </c>
      <c r="BO240" s="209">
        <f t="shared" si="145"/>
        <v>2.6877159164055775</v>
      </c>
      <c r="BP240" s="225">
        <f t="shared" si="145"/>
        <v>2.6857159164055777</v>
      </c>
      <c r="BQ240" s="225">
        <f t="shared" si="145"/>
        <v>2.6317159164055774</v>
      </c>
      <c r="BR240" s="320">
        <f t="shared" si="142"/>
        <v>0.97989362922930767</v>
      </c>
    </row>
    <row r="241" spans="2:70" x14ac:dyDescent="0.35">
      <c r="B241" s="8" t="s">
        <v>57</v>
      </c>
      <c r="C241" s="258">
        <v>0</v>
      </c>
      <c r="D241" s="322">
        <v>0</v>
      </c>
      <c r="E241" s="322">
        <v>0</v>
      </c>
      <c r="F241" s="12">
        <v>0</v>
      </c>
      <c r="G241" s="258">
        <v>0</v>
      </c>
      <c r="H241" s="322">
        <v>0</v>
      </c>
      <c r="I241" s="322">
        <v>0</v>
      </c>
      <c r="J241" s="12">
        <v>0</v>
      </c>
      <c r="K241" s="322">
        <v>0</v>
      </c>
      <c r="L241" s="322">
        <v>0</v>
      </c>
      <c r="M241" s="322">
        <v>0</v>
      </c>
      <c r="N241" s="12">
        <v>0</v>
      </c>
      <c r="O241" s="323">
        <v>0</v>
      </c>
      <c r="P241" s="322">
        <v>0</v>
      </c>
      <c r="Q241" s="322">
        <v>0</v>
      </c>
      <c r="R241" s="12">
        <v>0</v>
      </c>
      <c r="S241" s="323">
        <v>0</v>
      </c>
      <c r="T241" s="322">
        <v>0</v>
      </c>
      <c r="U241" s="322">
        <v>0</v>
      </c>
      <c r="V241" s="12">
        <v>0</v>
      </c>
      <c r="W241" s="258">
        <v>0</v>
      </c>
      <c r="X241" s="322">
        <v>0</v>
      </c>
      <c r="Y241" s="322">
        <v>0</v>
      </c>
      <c r="Z241" s="12">
        <v>0</v>
      </c>
      <c r="AA241" s="323">
        <v>0</v>
      </c>
      <c r="AB241" s="322">
        <v>0</v>
      </c>
      <c r="AC241" s="322">
        <v>0</v>
      </c>
      <c r="AD241" s="12">
        <v>0</v>
      </c>
      <c r="AE241" s="323">
        <v>0</v>
      </c>
      <c r="AF241" s="322">
        <v>0</v>
      </c>
      <c r="AG241" s="322">
        <v>0</v>
      </c>
      <c r="AH241" s="12">
        <v>0</v>
      </c>
      <c r="AI241" s="258">
        <v>0</v>
      </c>
      <c r="AJ241" s="322">
        <v>0</v>
      </c>
      <c r="AK241" s="322">
        <v>0</v>
      </c>
      <c r="AL241" s="12">
        <v>0</v>
      </c>
      <c r="AM241" s="323">
        <v>0</v>
      </c>
      <c r="AN241" s="322">
        <v>0</v>
      </c>
      <c r="AO241" s="322">
        <v>0</v>
      </c>
      <c r="AP241" s="12">
        <v>0</v>
      </c>
      <c r="AQ241" s="323">
        <v>0</v>
      </c>
      <c r="AR241" s="322">
        <v>0</v>
      </c>
      <c r="AS241" s="322">
        <v>0</v>
      </c>
      <c r="AT241" s="12">
        <v>0</v>
      </c>
      <c r="AU241" s="323">
        <v>0</v>
      </c>
      <c r="AV241" s="322">
        <v>0</v>
      </c>
      <c r="AW241" s="322">
        <v>0</v>
      </c>
      <c r="AX241" s="12">
        <v>0</v>
      </c>
      <c r="AY241" s="323">
        <v>0</v>
      </c>
      <c r="AZ241" s="322">
        <v>0</v>
      </c>
      <c r="BA241" s="322">
        <v>0</v>
      </c>
      <c r="BB241" s="12">
        <v>0</v>
      </c>
      <c r="BC241" s="323">
        <v>0</v>
      </c>
      <c r="BD241" s="322">
        <v>0</v>
      </c>
      <c r="BE241" s="322">
        <v>0</v>
      </c>
      <c r="BF241" s="12">
        <v>0</v>
      </c>
      <c r="BG241" s="323">
        <v>0</v>
      </c>
      <c r="BH241" s="322">
        <v>0</v>
      </c>
      <c r="BI241" s="322">
        <v>0</v>
      </c>
      <c r="BJ241" s="12">
        <v>0</v>
      </c>
      <c r="BK241" s="323">
        <v>0</v>
      </c>
      <c r="BL241" s="322">
        <v>0</v>
      </c>
      <c r="BM241" s="322">
        <v>0</v>
      </c>
      <c r="BN241" s="12">
        <v>0</v>
      </c>
      <c r="BO241" s="323">
        <v>0</v>
      </c>
      <c r="BP241" s="322">
        <v>0</v>
      </c>
      <c r="BQ241" s="322">
        <v>0</v>
      </c>
      <c r="BR241" s="12">
        <v>0</v>
      </c>
    </row>
    <row r="242" spans="2:70" x14ac:dyDescent="0.35">
      <c r="B242" s="8" t="s">
        <v>58</v>
      </c>
      <c r="C242" s="258">
        <v>0</v>
      </c>
      <c r="D242" s="322">
        <v>0</v>
      </c>
      <c r="E242" s="322">
        <v>0</v>
      </c>
      <c r="F242" s="12">
        <v>0</v>
      </c>
      <c r="G242" s="258">
        <v>0</v>
      </c>
      <c r="H242" s="322">
        <v>0</v>
      </c>
      <c r="I242" s="322">
        <v>0</v>
      </c>
      <c r="J242" s="12">
        <v>0</v>
      </c>
      <c r="K242" s="322">
        <v>0</v>
      </c>
      <c r="L242" s="322">
        <v>0</v>
      </c>
      <c r="M242" s="322">
        <v>0</v>
      </c>
      <c r="N242" s="12">
        <v>0</v>
      </c>
      <c r="O242" s="323">
        <v>0</v>
      </c>
      <c r="P242" s="322">
        <v>0</v>
      </c>
      <c r="Q242" s="322">
        <v>0</v>
      </c>
      <c r="R242" s="12">
        <v>0</v>
      </c>
      <c r="S242" s="323">
        <v>0</v>
      </c>
      <c r="T242" s="322">
        <v>0</v>
      </c>
      <c r="U242" s="322">
        <v>0</v>
      </c>
      <c r="V242" s="12">
        <v>0</v>
      </c>
      <c r="W242" s="258">
        <v>0</v>
      </c>
      <c r="X242" s="322">
        <v>0</v>
      </c>
      <c r="Y242" s="322">
        <v>0</v>
      </c>
      <c r="Z242" s="12">
        <v>0</v>
      </c>
      <c r="AA242" s="323">
        <v>0</v>
      </c>
      <c r="AB242" s="322">
        <v>0</v>
      </c>
      <c r="AC242" s="322">
        <v>0</v>
      </c>
      <c r="AD242" s="12">
        <v>0</v>
      </c>
      <c r="AE242" s="323">
        <v>0</v>
      </c>
      <c r="AF242" s="322">
        <v>0</v>
      </c>
      <c r="AG242" s="322">
        <v>0</v>
      </c>
      <c r="AH242" s="12">
        <v>0</v>
      </c>
      <c r="AI242" s="258">
        <v>0</v>
      </c>
      <c r="AJ242" s="322">
        <v>0</v>
      </c>
      <c r="AK242" s="322">
        <v>0</v>
      </c>
      <c r="AL242" s="12">
        <v>0</v>
      </c>
      <c r="AM242" s="323">
        <v>0</v>
      </c>
      <c r="AN242" s="322">
        <v>0</v>
      </c>
      <c r="AO242" s="322">
        <v>0</v>
      </c>
      <c r="AP242" s="12">
        <v>0</v>
      </c>
      <c r="AQ242" s="323">
        <v>0</v>
      </c>
      <c r="AR242" s="322">
        <v>0</v>
      </c>
      <c r="AS242" s="322">
        <v>0</v>
      </c>
      <c r="AT242" s="12">
        <v>0</v>
      </c>
      <c r="AU242" s="323">
        <v>0</v>
      </c>
      <c r="AV242" s="322">
        <v>0</v>
      </c>
      <c r="AW242" s="322">
        <v>0</v>
      </c>
      <c r="AX242" s="12">
        <v>0</v>
      </c>
      <c r="AY242" s="323">
        <v>0</v>
      </c>
      <c r="AZ242" s="322">
        <v>0</v>
      </c>
      <c r="BA242" s="322">
        <v>0</v>
      </c>
      <c r="BB242" s="12">
        <v>0</v>
      </c>
      <c r="BC242" s="323">
        <v>0</v>
      </c>
      <c r="BD242" s="322">
        <v>0</v>
      </c>
      <c r="BE242" s="322">
        <v>0</v>
      </c>
      <c r="BF242" s="12">
        <v>0</v>
      </c>
      <c r="BG242" s="323">
        <v>0</v>
      </c>
      <c r="BH242" s="322">
        <v>0</v>
      </c>
      <c r="BI242" s="322">
        <v>0</v>
      </c>
      <c r="BJ242" s="12">
        <v>0</v>
      </c>
      <c r="BK242" s="323">
        <v>0</v>
      </c>
      <c r="BL242" s="322">
        <v>0</v>
      </c>
      <c r="BM242" s="322">
        <v>0</v>
      </c>
      <c r="BN242" s="12">
        <v>0</v>
      </c>
      <c r="BO242" s="323">
        <v>0</v>
      </c>
      <c r="BP242" s="322">
        <v>0</v>
      </c>
      <c r="BQ242" s="322">
        <v>0</v>
      </c>
      <c r="BR242" s="12">
        <v>0</v>
      </c>
    </row>
    <row r="243" spans="2:70" x14ac:dyDescent="0.35">
      <c r="B243" s="8" t="s">
        <v>59</v>
      </c>
      <c r="C243" s="258">
        <v>0</v>
      </c>
      <c r="D243" s="322">
        <v>0</v>
      </c>
      <c r="E243" s="322">
        <v>0</v>
      </c>
      <c r="F243" s="12">
        <v>0</v>
      </c>
      <c r="G243" s="258">
        <v>0</v>
      </c>
      <c r="H243" s="322">
        <v>0</v>
      </c>
      <c r="I243" s="322">
        <v>0</v>
      </c>
      <c r="J243" s="12">
        <v>0</v>
      </c>
      <c r="K243" s="322">
        <v>0</v>
      </c>
      <c r="L243" s="322">
        <v>0</v>
      </c>
      <c r="M243" s="322">
        <v>0</v>
      </c>
      <c r="N243" s="12">
        <v>0</v>
      </c>
      <c r="O243" s="323">
        <v>0</v>
      </c>
      <c r="P243" s="322">
        <v>0</v>
      </c>
      <c r="Q243" s="322">
        <v>0</v>
      </c>
      <c r="R243" s="12">
        <v>0</v>
      </c>
      <c r="S243" s="323">
        <v>0</v>
      </c>
      <c r="T243" s="322">
        <v>0</v>
      </c>
      <c r="U243" s="322">
        <v>0</v>
      </c>
      <c r="V243" s="12">
        <v>0</v>
      </c>
      <c r="W243" s="258">
        <v>0</v>
      </c>
      <c r="X243" s="322">
        <v>0</v>
      </c>
      <c r="Y243" s="322">
        <v>0</v>
      </c>
      <c r="Z243" s="12">
        <v>0</v>
      </c>
      <c r="AA243" s="323">
        <v>0</v>
      </c>
      <c r="AB243" s="322">
        <v>0</v>
      </c>
      <c r="AC243" s="322">
        <v>0</v>
      </c>
      <c r="AD243" s="12">
        <v>0</v>
      </c>
      <c r="AE243" s="323">
        <v>0</v>
      </c>
      <c r="AF243" s="322">
        <v>0</v>
      </c>
      <c r="AG243" s="322">
        <v>0</v>
      </c>
      <c r="AH243" s="12">
        <v>0</v>
      </c>
      <c r="AI243" s="258">
        <v>0</v>
      </c>
      <c r="AJ243" s="322">
        <v>0</v>
      </c>
      <c r="AK243" s="322">
        <v>0</v>
      </c>
      <c r="AL243" s="12">
        <v>0</v>
      </c>
      <c r="AM243" s="323">
        <v>0</v>
      </c>
      <c r="AN243" s="322">
        <v>0</v>
      </c>
      <c r="AO243" s="322">
        <v>0</v>
      </c>
      <c r="AP243" s="12">
        <v>0</v>
      </c>
      <c r="AQ243" s="323">
        <v>0</v>
      </c>
      <c r="AR243" s="322">
        <v>0</v>
      </c>
      <c r="AS243" s="322">
        <v>0</v>
      </c>
      <c r="AT243" s="12">
        <v>0</v>
      </c>
      <c r="AU243" s="323">
        <v>0</v>
      </c>
      <c r="AV243" s="322">
        <v>0</v>
      </c>
      <c r="AW243" s="322">
        <v>0</v>
      </c>
      <c r="AX243" s="12">
        <v>0</v>
      </c>
      <c r="AY243" s="323">
        <v>0</v>
      </c>
      <c r="AZ243" s="322">
        <v>0</v>
      </c>
      <c r="BA243" s="322">
        <v>0</v>
      </c>
      <c r="BB243" s="12">
        <v>0</v>
      </c>
      <c r="BC243" s="323">
        <v>0</v>
      </c>
      <c r="BD243" s="322">
        <v>0</v>
      </c>
      <c r="BE243" s="322">
        <v>0</v>
      </c>
      <c r="BF243" s="12">
        <v>0</v>
      </c>
      <c r="BG243" s="323">
        <v>0</v>
      </c>
      <c r="BH243" s="322">
        <v>0</v>
      </c>
      <c r="BI243" s="322">
        <v>0</v>
      </c>
      <c r="BJ243" s="12">
        <v>0</v>
      </c>
      <c r="BK243" s="323">
        <v>0</v>
      </c>
      <c r="BL243" s="322">
        <v>0</v>
      </c>
      <c r="BM243" s="322">
        <v>0</v>
      </c>
      <c r="BN243" s="12">
        <v>0</v>
      </c>
      <c r="BO243" s="323">
        <v>0</v>
      </c>
      <c r="BP243" s="322">
        <v>0</v>
      </c>
      <c r="BQ243" s="322">
        <v>0</v>
      </c>
      <c r="BR243" s="12">
        <v>0</v>
      </c>
    </row>
    <row r="244" spans="2:70" x14ac:dyDescent="0.35">
      <c r="B244" s="8" t="s">
        <v>60</v>
      </c>
      <c r="C244" s="258">
        <v>35.429792694187135</v>
      </c>
      <c r="D244" s="322">
        <v>45.938077294187146</v>
      </c>
      <c r="E244" s="322">
        <v>34.988480624187133</v>
      </c>
      <c r="F244" s="85">
        <v>0.76164442843615621</v>
      </c>
      <c r="G244" s="258">
        <v>4.4000000000000004</v>
      </c>
      <c r="H244" s="322">
        <v>4.4000000000000004</v>
      </c>
      <c r="I244" s="322">
        <v>3</v>
      </c>
      <c r="J244" s="85">
        <f>I244/H244</f>
        <v>0.68181818181818177</v>
      </c>
      <c r="K244" s="322">
        <v>0.189</v>
      </c>
      <c r="L244" s="322">
        <v>0.189</v>
      </c>
      <c r="M244" s="322">
        <v>0.189</v>
      </c>
      <c r="N244" s="85">
        <f>M244/L244</f>
        <v>1</v>
      </c>
      <c r="O244" s="323">
        <v>0</v>
      </c>
      <c r="P244" s="322">
        <v>0</v>
      </c>
      <c r="Q244" s="322">
        <v>0</v>
      </c>
      <c r="R244" s="12">
        <v>0</v>
      </c>
      <c r="S244" s="323">
        <v>5.0000000000000001E-3</v>
      </c>
      <c r="T244" s="322">
        <v>5.0000000000000001E-3</v>
      </c>
      <c r="U244" s="322">
        <v>1.25E-3</v>
      </c>
      <c r="V244" s="85">
        <f>U244/T244</f>
        <v>0.25</v>
      </c>
      <c r="W244" s="258">
        <v>0.88195000000000001</v>
      </c>
      <c r="X244" s="322">
        <v>1.1469499999999999</v>
      </c>
      <c r="Y244" s="322">
        <v>1.1415</v>
      </c>
      <c r="Z244" s="85">
        <f>Y244/X244</f>
        <v>0.99524826714329317</v>
      </c>
      <c r="AA244" s="323">
        <v>5.4252200000000004</v>
      </c>
      <c r="AB244" s="322">
        <v>9.7867320000000007</v>
      </c>
      <c r="AC244" s="322">
        <v>6.0853020999999998</v>
      </c>
      <c r="AD244" s="85">
        <f>AC244/AB244</f>
        <v>0.6217910227847252</v>
      </c>
      <c r="AE244" s="323">
        <v>1.7292400000000001</v>
      </c>
      <c r="AF244" s="322">
        <v>1.7292400000000001</v>
      </c>
      <c r="AG244" s="322">
        <v>1.1411321299999999</v>
      </c>
      <c r="AH244" s="85">
        <f>AG244/AF244</f>
        <v>0.65990384793319601</v>
      </c>
      <c r="AI244" s="258">
        <v>9.8616949999999992</v>
      </c>
      <c r="AJ244" s="322">
        <v>9.9616950000000006</v>
      </c>
      <c r="AK244" s="322">
        <v>8.1742963</v>
      </c>
      <c r="AL244" s="85">
        <f>AK244/AJ244</f>
        <v>0.82057283424156224</v>
      </c>
      <c r="AM244" s="323">
        <v>0.78300000000000003</v>
      </c>
      <c r="AN244" s="322">
        <v>0.98299999999999998</v>
      </c>
      <c r="AO244" s="322">
        <v>0.42239139000000003</v>
      </c>
      <c r="AP244" s="85">
        <f>AO244/AN244</f>
        <v>0.42969622583926759</v>
      </c>
      <c r="AQ244" s="323">
        <v>0.495</v>
      </c>
      <c r="AR244" s="322">
        <v>0.495</v>
      </c>
      <c r="AS244" s="322">
        <v>0.12046553</v>
      </c>
      <c r="AT244" s="85">
        <f>AS244/AR244</f>
        <v>0.24336470707070706</v>
      </c>
      <c r="AU244" s="323">
        <v>6.0009800000000002</v>
      </c>
      <c r="AV244" s="322">
        <v>11.5847926</v>
      </c>
      <c r="AW244" s="322">
        <v>10.996723449999999</v>
      </c>
      <c r="AX244" s="85">
        <f>AW244/AV244</f>
        <v>0.94923783529797501</v>
      </c>
      <c r="AY244" s="323">
        <v>1.25851</v>
      </c>
      <c r="AZ244" s="322">
        <v>1.25851</v>
      </c>
      <c r="BA244" s="322">
        <v>0.61006362000000003</v>
      </c>
      <c r="BB244" s="85">
        <f>BA244/AZ244</f>
        <v>0.48475071314490947</v>
      </c>
      <c r="BC244" s="323">
        <v>0.60499999999999998</v>
      </c>
      <c r="BD244" s="322">
        <v>0.60499999999999998</v>
      </c>
      <c r="BE244" s="322">
        <v>0.61047249999999997</v>
      </c>
      <c r="BF244" s="85">
        <f>BE244/BD244</f>
        <v>1.0090454545454546</v>
      </c>
      <c r="BG244" s="323">
        <v>1.30216</v>
      </c>
      <c r="BH244" s="322">
        <v>1.3021199999999999</v>
      </c>
      <c r="BI244" s="322">
        <v>5.8845910000000001E-2</v>
      </c>
      <c r="BJ244" s="85">
        <f>BI244/BH244</f>
        <v>4.5192386262402851E-2</v>
      </c>
      <c r="BK244" s="323">
        <v>0</v>
      </c>
      <c r="BL244" s="322">
        <v>0</v>
      </c>
      <c r="BM244" s="322">
        <v>0</v>
      </c>
      <c r="BN244" s="12">
        <v>0</v>
      </c>
      <c r="BO244" s="323">
        <v>2.4930376941871368</v>
      </c>
      <c r="BP244" s="322">
        <v>2.4910376941871371</v>
      </c>
      <c r="BQ244" s="322">
        <v>2.4370376941871368</v>
      </c>
      <c r="BR244" s="85">
        <f>BQ244/BP244</f>
        <v>0.97832228708300573</v>
      </c>
    </row>
    <row r="245" spans="2:70" x14ac:dyDescent="0.35">
      <c r="B245" s="8" t="s">
        <v>61</v>
      </c>
      <c r="C245" s="258">
        <v>8.3731E-2</v>
      </c>
      <c r="D245" s="322">
        <v>21.852072</v>
      </c>
      <c r="E245" s="322">
        <v>21.536607920000002</v>
      </c>
      <c r="F245" s="12">
        <v>0.98556365364346232</v>
      </c>
      <c r="G245" s="258">
        <v>0</v>
      </c>
      <c r="H245" s="322">
        <v>0</v>
      </c>
      <c r="I245" s="322">
        <v>0</v>
      </c>
      <c r="J245" s="12">
        <v>0</v>
      </c>
      <c r="K245" s="322">
        <v>0</v>
      </c>
      <c r="L245" s="322">
        <v>21.768340999999999</v>
      </c>
      <c r="M245" s="322">
        <v>21.452876920000001</v>
      </c>
      <c r="N245" s="85">
        <f>M245/L245</f>
        <v>0.98550812484975325</v>
      </c>
      <c r="O245" s="323">
        <v>0</v>
      </c>
      <c r="P245" s="322">
        <v>0</v>
      </c>
      <c r="Q245" s="322">
        <v>0</v>
      </c>
      <c r="R245" s="12">
        <v>0</v>
      </c>
      <c r="S245" s="323">
        <v>0</v>
      </c>
      <c r="T245" s="322">
        <v>0</v>
      </c>
      <c r="U245" s="322">
        <v>0</v>
      </c>
      <c r="V245" s="12">
        <v>0</v>
      </c>
      <c r="W245" s="258">
        <v>0</v>
      </c>
      <c r="X245" s="322">
        <v>0</v>
      </c>
      <c r="Y245" s="322">
        <v>0</v>
      </c>
      <c r="Z245" s="12">
        <v>0</v>
      </c>
      <c r="AA245" s="323">
        <v>0</v>
      </c>
      <c r="AB245" s="322">
        <v>0</v>
      </c>
      <c r="AC245" s="322">
        <v>0</v>
      </c>
      <c r="AD245" s="12">
        <v>0</v>
      </c>
      <c r="AE245" s="323">
        <v>0</v>
      </c>
      <c r="AF245" s="322">
        <v>0</v>
      </c>
      <c r="AG245" s="322">
        <v>0</v>
      </c>
      <c r="AH245" s="12">
        <v>0</v>
      </c>
      <c r="AI245" s="258">
        <v>0</v>
      </c>
      <c r="AJ245" s="322">
        <v>0</v>
      </c>
      <c r="AK245" s="322">
        <v>0</v>
      </c>
      <c r="AL245" s="12">
        <v>0</v>
      </c>
      <c r="AM245" s="323">
        <v>0</v>
      </c>
      <c r="AN245" s="322">
        <v>0</v>
      </c>
      <c r="AO245" s="322">
        <v>0</v>
      </c>
      <c r="AP245" s="12">
        <v>0</v>
      </c>
      <c r="AQ245" s="323">
        <v>0</v>
      </c>
      <c r="AR245" s="322">
        <v>0</v>
      </c>
      <c r="AS245" s="322">
        <v>0</v>
      </c>
      <c r="AT245" s="12">
        <v>0</v>
      </c>
      <c r="AU245" s="323">
        <v>8.3731E-2</v>
      </c>
      <c r="AV245" s="322">
        <v>8.3731E-2</v>
      </c>
      <c r="AW245" s="322">
        <v>8.3731E-2</v>
      </c>
      <c r="AX245" s="85">
        <f>AW245/AV245</f>
        <v>1</v>
      </c>
      <c r="AY245" s="323">
        <v>0</v>
      </c>
      <c r="AZ245" s="322">
        <v>0</v>
      </c>
      <c r="BA245" s="322">
        <v>0</v>
      </c>
      <c r="BB245" s="12">
        <v>0</v>
      </c>
      <c r="BC245" s="323">
        <v>0</v>
      </c>
      <c r="BD245" s="322">
        <v>0</v>
      </c>
      <c r="BE245" s="322">
        <v>0</v>
      </c>
      <c r="BF245" s="12">
        <v>0</v>
      </c>
      <c r="BG245" s="323">
        <v>0</v>
      </c>
      <c r="BH245" s="322">
        <v>0</v>
      </c>
      <c r="BI245" s="322">
        <v>0</v>
      </c>
      <c r="BJ245" s="12">
        <v>0</v>
      </c>
      <c r="BK245" s="323">
        <v>0</v>
      </c>
      <c r="BL245" s="322">
        <v>0</v>
      </c>
      <c r="BM245" s="322">
        <v>0</v>
      </c>
      <c r="BN245" s="12">
        <v>0</v>
      </c>
      <c r="BO245" s="323">
        <v>0</v>
      </c>
      <c r="BP245" s="322">
        <v>0</v>
      </c>
      <c r="BQ245" s="322">
        <v>0</v>
      </c>
      <c r="BR245" s="12">
        <v>0</v>
      </c>
    </row>
    <row r="246" spans="2:70" x14ac:dyDescent="0.35">
      <c r="B246" s="8" t="s">
        <v>62</v>
      </c>
      <c r="C246" s="258">
        <v>45.697538222218441</v>
      </c>
      <c r="D246" s="322">
        <v>37.949478842218447</v>
      </c>
      <c r="E246" s="322">
        <v>36.362579952218432</v>
      </c>
      <c r="F246" s="12">
        <v>0.95818390822709787</v>
      </c>
      <c r="G246" s="258">
        <v>0</v>
      </c>
      <c r="H246" s="322">
        <v>0</v>
      </c>
      <c r="I246" s="322">
        <v>0</v>
      </c>
      <c r="J246" s="12">
        <v>0</v>
      </c>
      <c r="K246" s="322">
        <v>0</v>
      </c>
      <c r="L246" s="322">
        <v>0</v>
      </c>
      <c r="M246" s="322">
        <v>0</v>
      </c>
      <c r="N246" s="12">
        <v>0</v>
      </c>
      <c r="O246" s="323">
        <v>0</v>
      </c>
      <c r="P246" s="322">
        <v>0</v>
      </c>
      <c r="Q246" s="322">
        <v>0</v>
      </c>
      <c r="R246" s="12">
        <v>0</v>
      </c>
      <c r="S246" s="323">
        <v>1.1111800000000001</v>
      </c>
      <c r="T246" s="322">
        <v>0</v>
      </c>
      <c r="U246" s="322">
        <v>0</v>
      </c>
      <c r="V246" s="12">
        <v>0</v>
      </c>
      <c r="W246" s="258">
        <v>0</v>
      </c>
      <c r="X246" s="322">
        <v>0</v>
      </c>
      <c r="Y246" s="322">
        <v>0</v>
      </c>
      <c r="Z246" s="12">
        <v>0</v>
      </c>
      <c r="AA246" s="323">
        <v>0</v>
      </c>
      <c r="AB246" s="322">
        <v>0</v>
      </c>
      <c r="AC246" s="322">
        <v>0</v>
      </c>
      <c r="AD246" s="12">
        <v>0</v>
      </c>
      <c r="AE246" s="323">
        <v>0</v>
      </c>
      <c r="AF246" s="322">
        <v>0</v>
      </c>
      <c r="AG246" s="322">
        <v>0</v>
      </c>
      <c r="AH246" s="12">
        <v>0</v>
      </c>
      <c r="AI246" s="258">
        <v>17.920000000000002</v>
      </c>
      <c r="AJ246" s="322">
        <v>11.880917</v>
      </c>
      <c r="AK246" s="322">
        <v>11.786111</v>
      </c>
      <c r="AL246" s="85">
        <f>AK246/AJ246</f>
        <v>0.99202031291019033</v>
      </c>
      <c r="AM246" s="323">
        <v>21.75948</v>
      </c>
      <c r="AN246" s="322">
        <v>20.711683619999999</v>
      </c>
      <c r="AO246" s="322">
        <v>20.525492209999999</v>
      </c>
      <c r="AP246" s="85">
        <f>AO246/AN246</f>
        <v>0.9910103199036796</v>
      </c>
      <c r="AQ246" s="323">
        <v>0</v>
      </c>
      <c r="AR246" s="322">
        <v>0</v>
      </c>
      <c r="AS246" s="322">
        <v>0</v>
      </c>
      <c r="AT246" s="12">
        <v>0</v>
      </c>
      <c r="AU246" s="323">
        <v>3.47641</v>
      </c>
      <c r="AV246" s="322">
        <v>3.47641</v>
      </c>
      <c r="AW246" s="322">
        <v>2.7609994100000002</v>
      </c>
      <c r="AX246" s="85">
        <f>AW246/AV246</f>
        <v>0.7942099493442949</v>
      </c>
      <c r="AY246" s="323">
        <v>0.42599999999999999</v>
      </c>
      <c r="AZ246" s="322">
        <v>0.42599999999999999</v>
      </c>
      <c r="BA246" s="322">
        <v>0</v>
      </c>
      <c r="BB246" s="85">
        <f>BA246/AZ246</f>
        <v>0</v>
      </c>
      <c r="BC246" s="323">
        <v>0.2</v>
      </c>
      <c r="BD246" s="322">
        <v>0.2</v>
      </c>
      <c r="BE246" s="322">
        <v>3.5509110000000003E-2</v>
      </c>
      <c r="BF246" s="85">
        <f>BE246/BD246</f>
        <v>0.17754555</v>
      </c>
      <c r="BG246" s="323">
        <v>0.60979000000000005</v>
      </c>
      <c r="BH246" s="322">
        <v>1.05979</v>
      </c>
      <c r="BI246" s="322">
        <v>1.05979</v>
      </c>
      <c r="BJ246" s="85">
        <f>BI246/BH246</f>
        <v>1</v>
      </c>
      <c r="BK246" s="323">
        <v>0</v>
      </c>
      <c r="BL246" s="322">
        <v>0</v>
      </c>
      <c r="BM246" s="322">
        <v>0</v>
      </c>
      <c r="BN246" s="12">
        <v>0</v>
      </c>
      <c r="BO246" s="323">
        <v>0.19467822221844069</v>
      </c>
      <c r="BP246" s="322">
        <v>0.19467822221844069</v>
      </c>
      <c r="BQ246" s="322">
        <v>0.19467822221844069</v>
      </c>
      <c r="BR246" s="85">
        <f>BQ246/BP246</f>
        <v>1</v>
      </c>
    </row>
    <row r="247" spans="2:70" x14ac:dyDescent="0.35">
      <c r="B247" s="187" t="s">
        <v>63</v>
      </c>
      <c r="C247" s="326">
        <v>81.211061916405583</v>
      </c>
      <c r="D247" s="327">
        <v>105.7396281364056</v>
      </c>
      <c r="E247" s="327">
        <v>92.887668496405567</v>
      </c>
      <c r="F247" s="178">
        <v>0.8784565458900534</v>
      </c>
      <c r="G247" s="326">
        <f>SUM(G241:G246)</f>
        <v>4.4000000000000004</v>
      </c>
      <c r="H247" s="327">
        <f>SUM(H241:H246)</f>
        <v>4.4000000000000004</v>
      </c>
      <c r="I247" s="327">
        <f>SUM(I241:I246)</f>
        <v>3</v>
      </c>
      <c r="J247" s="178">
        <f>I247/H247</f>
        <v>0.68181818181818177</v>
      </c>
      <c r="K247" s="327">
        <f>SUM(K241:K246)</f>
        <v>0.189</v>
      </c>
      <c r="L247" s="327">
        <f>SUM(L241:L246)</f>
        <v>21.957341</v>
      </c>
      <c r="M247" s="327">
        <f>SUM(M241:M246)</f>
        <v>21.641876920000001</v>
      </c>
      <c r="N247" s="178">
        <f>M247/L247</f>
        <v>0.98563286510875803</v>
      </c>
      <c r="O247" s="328">
        <f t="shared" ref="O247:U247" si="146">SUM(O241:O246)</f>
        <v>0</v>
      </c>
      <c r="P247" s="327">
        <f t="shared" si="146"/>
        <v>0</v>
      </c>
      <c r="Q247" s="327">
        <f t="shared" si="146"/>
        <v>0</v>
      </c>
      <c r="R247" s="352">
        <f t="shared" si="146"/>
        <v>0</v>
      </c>
      <c r="S247" s="328">
        <f t="shared" si="146"/>
        <v>1.1161799999999999</v>
      </c>
      <c r="T247" s="327">
        <f t="shared" si="146"/>
        <v>5.0000000000000001E-3</v>
      </c>
      <c r="U247" s="327">
        <f t="shared" si="146"/>
        <v>1.25E-3</v>
      </c>
      <c r="V247" s="178">
        <f>U247/T247</f>
        <v>0.25</v>
      </c>
      <c r="W247" s="326">
        <f>SUM(W241:W246)</f>
        <v>0.88195000000000001</v>
      </c>
      <c r="X247" s="327">
        <f>SUM(X241:X246)</f>
        <v>1.1469499999999999</v>
      </c>
      <c r="Y247" s="327">
        <f>SUM(Y241:Y246)</f>
        <v>1.1415</v>
      </c>
      <c r="Z247" s="178">
        <f>Y247/X247</f>
        <v>0.99524826714329317</v>
      </c>
      <c r="AA247" s="328">
        <f>SUM(AA241:AA246)</f>
        <v>5.4252200000000004</v>
      </c>
      <c r="AB247" s="327">
        <f>SUM(AB241:AB246)</f>
        <v>9.7867320000000007</v>
      </c>
      <c r="AC247" s="327">
        <f>SUM(AC241:AC246)</f>
        <v>6.0853020999999998</v>
      </c>
      <c r="AD247" s="178">
        <f>AC247/AB247</f>
        <v>0.6217910227847252</v>
      </c>
      <c r="AE247" s="328">
        <f>SUM(AE241:AE246)</f>
        <v>1.7292400000000001</v>
      </c>
      <c r="AF247" s="327">
        <f>SUM(AF241:AF246)</f>
        <v>1.7292400000000001</v>
      </c>
      <c r="AG247" s="327">
        <f>SUM(AG241:AG246)</f>
        <v>1.1411321299999999</v>
      </c>
      <c r="AH247" s="178">
        <f>AG247/AF247</f>
        <v>0.65990384793319601</v>
      </c>
      <c r="AI247" s="326">
        <f>SUM(AI241:AI246)</f>
        <v>27.781694999999999</v>
      </c>
      <c r="AJ247" s="327">
        <f>SUM(AJ241:AJ246)</f>
        <v>21.842612000000003</v>
      </c>
      <c r="AK247" s="327">
        <f>SUM(AK241:AK246)</f>
        <v>19.9604073</v>
      </c>
      <c r="AL247" s="178">
        <f>AK247/AJ247</f>
        <v>0.91382877194357515</v>
      </c>
      <c r="AM247" s="328">
        <f>SUM(AM241:AM246)</f>
        <v>22.542480000000001</v>
      </c>
      <c r="AN247" s="327">
        <f>SUM(AN241:AN246)</f>
        <v>21.694683619999999</v>
      </c>
      <c r="AO247" s="327">
        <f>SUM(AO241:AO246)</f>
        <v>20.947883600000001</v>
      </c>
      <c r="AP247" s="178">
        <f>AO247/AN247</f>
        <v>0.96557681904558701</v>
      </c>
      <c r="AQ247" s="328">
        <f>SUM(AQ241:AQ246)</f>
        <v>0.495</v>
      </c>
      <c r="AR247" s="327">
        <f>SUM(AR241:AR246)</f>
        <v>0.495</v>
      </c>
      <c r="AS247" s="327">
        <f>SUM(AS241:AS246)</f>
        <v>0.12046553</v>
      </c>
      <c r="AT247" s="178">
        <f>AS247/AR247</f>
        <v>0.24336470707070706</v>
      </c>
      <c r="AU247" s="328">
        <f>SUM(AU241:AU246)</f>
        <v>9.561121</v>
      </c>
      <c r="AV247" s="327">
        <f>SUM(AV241:AV246)</f>
        <v>15.1449336</v>
      </c>
      <c r="AW247" s="327">
        <f>SUM(AW241:AW246)</f>
        <v>13.84145386</v>
      </c>
      <c r="AX247" s="178">
        <f>AW247/AV247</f>
        <v>0.91393295114875905</v>
      </c>
      <c r="AY247" s="328">
        <f>SUM(AY241:AY246)</f>
        <v>1.68451</v>
      </c>
      <c r="AZ247" s="327">
        <f>SUM(AZ241:AZ246)</f>
        <v>1.68451</v>
      </c>
      <c r="BA247" s="327">
        <f>SUM(BA241:BA246)</f>
        <v>0.61006362000000003</v>
      </c>
      <c r="BB247" s="178">
        <f>BA247/AZ247</f>
        <v>0.36216087764394395</v>
      </c>
      <c r="BC247" s="328">
        <f>SUM(BC241:BC246)</f>
        <v>0.80499999999999994</v>
      </c>
      <c r="BD247" s="327">
        <f>SUM(BD241:BD246)</f>
        <v>0.80499999999999994</v>
      </c>
      <c r="BE247" s="327">
        <f>SUM(BE241:BE246)</f>
        <v>0.64598160999999998</v>
      </c>
      <c r="BF247" s="178">
        <f>BE247/BD247</f>
        <v>0.80246162732919257</v>
      </c>
      <c r="BG247" s="328">
        <f>SUM(BG241:BG246)</f>
        <v>1.91195</v>
      </c>
      <c r="BH247" s="327">
        <f>SUM(BH241:BH246)</f>
        <v>2.36191</v>
      </c>
      <c r="BI247" s="327">
        <f>SUM(BI241:BI246)</f>
        <v>1.1186359100000001</v>
      </c>
      <c r="BJ247" s="178">
        <f>BI247/BH247</f>
        <v>0.47361495992650021</v>
      </c>
      <c r="BK247" s="176">
        <f>SUM(BK245:BK246)</f>
        <v>0</v>
      </c>
      <c r="BL247" s="189">
        <f>SUM(BL245:BL246)</f>
        <v>0</v>
      </c>
      <c r="BM247" s="331">
        <f>SUM(BM245:BM246)</f>
        <v>0</v>
      </c>
      <c r="BN247" s="332">
        <v>0</v>
      </c>
      <c r="BO247" s="176">
        <f>SUM(BO241:BO246)</f>
        <v>2.6877159164055775</v>
      </c>
      <c r="BP247" s="331">
        <f>SUM(BP241:BP246)</f>
        <v>2.6857159164055777</v>
      </c>
      <c r="BQ247" s="331">
        <f>SUM(BQ241:BQ246)</f>
        <v>2.6317159164055774</v>
      </c>
      <c r="BR247" s="350">
        <f>BQ247/BP247</f>
        <v>0.97989362922930767</v>
      </c>
    </row>
    <row r="248" spans="2:70" x14ac:dyDescent="0.35">
      <c r="B248" s="8" t="s">
        <v>64</v>
      </c>
      <c r="C248" s="323">
        <v>236.5147</v>
      </c>
      <c r="D248" s="322">
        <v>236.5147</v>
      </c>
      <c r="E248" s="322">
        <v>19.094000000000001</v>
      </c>
      <c r="F248" s="12">
        <v>8.0730711452607393E-2</v>
      </c>
      <c r="G248" s="323">
        <v>0</v>
      </c>
      <c r="H248" s="322">
        <v>0</v>
      </c>
      <c r="I248" s="322">
        <v>0</v>
      </c>
      <c r="J248" s="12">
        <v>0</v>
      </c>
      <c r="K248" s="323">
        <v>0</v>
      </c>
      <c r="L248" s="322">
        <v>0</v>
      </c>
      <c r="M248" s="322">
        <v>0</v>
      </c>
      <c r="N248" s="12">
        <v>0</v>
      </c>
      <c r="O248" s="323">
        <v>0</v>
      </c>
      <c r="P248" s="322">
        <v>0</v>
      </c>
      <c r="Q248" s="322">
        <v>0</v>
      </c>
      <c r="R248" s="12">
        <v>0</v>
      </c>
      <c r="S248" s="323">
        <v>0</v>
      </c>
      <c r="T248" s="322">
        <v>0</v>
      </c>
      <c r="U248" s="322">
        <v>0</v>
      </c>
      <c r="V248" s="12">
        <v>0</v>
      </c>
      <c r="W248" s="258">
        <v>0</v>
      </c>
      <c r="X248" s="322">
        <v>0</v>
      </c>
      <c r="Y248" s="322">
        <v>0</v>
      </c>
      <c r="Z248" s="12">
        <v>0</v>
      </c>
      <c r="AA248" s="323">
        <v>0</v>
      </c>
      <c r="AB248" s="322">
        <v>0</v>
      </c>
      <c r="AC248" s="322">
        <v>0</v>
      </c>
      <c r="AD248" s="12">
        <v>0</v>
      </c>
      <c r="AE248" s="323">
        <v>0</v>
      </c>
      <c r="AF248" s="322">
        <v>0</v>
      </c>
      <c r="AG248" s="322">
        <v>0</v>
      </c>
      <c r="AH248" s="12">
        <v>0</v>
      </c>
      <c r="AI248" s="258">
        <v>236.5147</v>
      </c>
      <c r="AJ248" s="322">
        <v>236.5147</v>
      </c>
      <c r="AK248" s="322">
        <v>19.094000000000001</v>
      </c>
      <c r="AL248" s="85">
        <f>AK248/AJ248</f>
        <v>8.0730711452607393E-2</v>
      </c>
      <c r="AM248" s="323">
        <v>0</v>
      </c>
      <c r="AN248" s="322">
        <v>0</v>
      </c>
      <c r="AO248" s="322">
        <v>0</v>
      </c>
      <c r="AP248" s="12">
        <v>0</v>
      </c>
      <c r="AQ248" s="323">
        <v>0</v>
      </c>
      <c r="AR248" s="322">
        <v>0</v>
      </c>
      <c r="AS248" s="322">
        <v>0</v>
      </c>
      <c r="AT248" s="12">
        <v>0</v>
      </c>
      <c r="AU248" s="323">
        <v>0</v>
      </c>
      <c r="AV248" s="322">
        <v>0</v>
      </c>
      <c r="AW248" s="322">
        <v>0</v>
      </c>
      <c r="AX248" s="12">
        <v>0</v>
      </c>
      <c r="AY248" s="323">
        <v>0</v>
      </c>
      <c r="AZ248" s="322">
        <v>0</v>
      </c>
      <c r="BA248" s="322">
        <v>0</v>
      </c>
      <c r="BB248" s="12">
        <v>0</v>
      </c>
      <c r="BC248" s="323">
        <v>0</v>
      </c>
      <c r="BD248" s="322">
        <v>0</v>
      </c>
      <c r="BE248" s="322">
        <v>0</v>
      </c>
      <c r="BF248" s="12">
        <v>0</v>
      </c>
      <c r="BG248" s="323">
        <v>0</v>
      </c>
      <c r="BH248" s="322">
        <v>0</v>
      </c>
      <c r="BI248" s="322">
        <v>0</v>
      </c>
      <c r="BJ248" s="12">
        <v>0</v>
      </c>
      <c r="BK248" s="323">
        <v>0</v>
      </c>
      <c r="BL248" s="322">
        <v>0</v>
      </c>
      <c r="BM248" s="322">
        <v>0</v>
      </c>
      <c r="BN248" s="12">
        <v>0</v>
      </c>
      <c r="BO248" s="323">
        <v>0</v>
      </c>
      <c r="BP248" s="322">
        <v>0</v>
      </c>
      <c r="BQ248" s="322">
        <v>0</v>
      </c>
      <c r="BR248" s="12">
        <v>0</v>
      </c>
    </row>
    <row r="249" spans="2:70" x14ac:dyDescent="0.35">
      <c r="B249" s="8" t="s">
        <v>65</v>
      </c>
      <c r="C249" s="323">
        <v>0</v>
      </c>
      <c r="D249" s="322">
        <v>0</v>
      </c>
      <c r="E249" s="322">
        <v>0</v>
      </c>
      <c r="F249" s="12">
        <v>0</v>
      </c>
      <c r="G249" s="323">
        <v>0</v>
      </c>
      <c r="H249" s="322">
        <v>0</v>
      </c>
      <c r="I249" s="322">
        <v>0</v>
      </c>
      <c r="J249" s="12">
        <v>0</v>
      </c>
      <c r="K249" s="323">
        <v>0</v>
      </c>
      <c r="L249" s="322">
        <v>0</v>
      </c>
      <c r="M249" s="322">
        <v>0</v>
      </c>
      <c r="N249" s="12">
        <v>0</v>
      </c>
      <c r="O249" s="323">
        <v>0</v>
      </c>
      <c r="P249" s="322">
        <v>0</v>
      </c>
      <c r="Q249" s="322">
        <v>0</v>
      </c>
      <c r="R249" s="12">
        <v>0</v>
      </c>
      <c r="S249" s="323">
        <v>0</v>
      </c>
      <c r="T249" s="322">
        <v>0</v>
      </c>
      <c r="U249" s="322">
        <v>0</v>
      </c>
      <c r="V249" s="12">
        <v>0</v>
      </c>
      <c r="W249" s="258">
        <v>0</v>
      </c>
      <c r="X249" s="322">
        <v>0</v>
      </c>
      <c r="Y249" s="322">
        <v>0</v>
      </c>
      <c r="Z249" s="12">
        <v>0</v>
      </c>
      <c r="AA249" s="323">
        <v>0</v>
      </c>
      <c r="AB249" s="322">
        <v>0</v>
      </c>
      <c r="AC249" s="322">
        <v>0</v>
      </c>
      <c r="AD249" s="12">
        <v>0</v>
      </c>
      <c r="AE249" s="323">
        <v>0</v>
      </c>
      <c r="AF249" s="322">
        <v>0</v>
      </c>
      <c r="AG249" s="322">
        <v>0</v>
      </c>
      <c r="AH249" s="12">
        <v>0</v>
      </c>
      <c r="AI249" s="258">
        <v>0</v>
      </c>
      <c r="AJ249" s="322">
        <v>0</v>
      </c>
      <c r="AK249" s="322">
        <v>0</v>
      </c>
      <c r="AL249" s="12">
        <v>0</v>
      </c>
      <c r="AM249" s="323">
        <v>0</v>
      </c>
      <c r="AN249" s="322">
        <v>0</v>
      </c>
      <c r="AO249" s="322">
        <v>0</v>
      </c>
      <c r="AP249" s="12">
        <v>0</v>
      </c>
      <c r="AQ249" s="323">
        <v>0</v>
      </c>
      <c r="AR249" s="322">
        <v>0</v>
      </c>
      <c r="AS249" s="322">
        <v>0</v>
      </c>
      <c r="AT249" s="12">
        <v>0</v>
      </c>
      <c r="AU249" s="323">
        <v>0</v>
      </c>
      <c r="AV249" s="322">
        <v>0</v>
      </c>
      <c r="AW249" s="322">
        <v>0</v>
      </c>
      <c r="AX249" s="12">
        <v>0</v>
      </c>
      <c r="AY249" s="323">
        <v>0</v>
      </c>
      <c r="AZ249" s="322">
        <v>0</v>
      </c>
      <c r="BA249" s="322">
        <v>0</v>
      </c>
      <c r="BB249" s="12">
        <v>0</v>
      </c>
      <c r="BC249" s="323">
        <v>0</v>
      </c>
      <c r="BD249" s="322">
        <v>0</v>
      </c>
      <c r="BE249" s="322">
        <v>0</v>
      </c>
      <c r="BF249" s="12">
        <v>0</v>
      </c>
      <c r="BG249" s="323">
        <v>0</v>
      </c>
      <c r="BH249" s="322">
        <v>0</v>
      </c>
      <c r="BI249" s="322">
        <v>0</v>
      </c>
      <c r="BJ249" s="12">
        <v>0</v>
      </c>
      <c r="BK249" s="323">
        <v>0</v>
      </c>
      <c r="BL249" s="322">
        <v>0</v>
      </c>
      <c r="BM249" s="322">
        <v>0</v>
      </c>
      <c r="BN249" s="12">
        <v>0</v>
      </c>
      <c r="BO249" s="323">
        <v>0</v>
      </c>
      <c r="BP249" s="322">
        <v>0</v>
      </c>
      <c r="BQ249" s="322">
        <v>0</v>
      </c>
      <c r="BR249" s="12">
        <v>0</v>
      </c>
    </row>
    <row r="250" spans="2:70" ht="15" thickBot="1" x14ac:dyDescent="0.4">
      <c r="B250" s="188" t="s">
        <v>66</v>
      </c>
      <c r="C250" s="353">
        <v>236.5147</v>
      </c>
      <c r="D250" s="354">
        <v>236.5147</v>
      </c>
      <c r="E250" s="354">
        <v>19.094000000000001</v>
      </c>
      <c r="F250" s="355">
        <v>8.0730711452607393E-2</v>
      </c>
      <c r="G250" s="353">
        <v>0</v>
      </c>
      <c r="H250" s="354">
        <v>0</v>
      </c>
      <c r="I250" s="354">
        <v>0</v>
      </c>
      <c r="J250" s="355">
        <v>0</v>
      </c>
      <c r="K250" s="354">
        <v>0</v>
      </c>
      <c r="L250" s="354">
        <v>0</v>
      </c>
      <c r="M250" s="354">
        <v>0</v>
      </c>
      <c r="N250" s="355">
        <v>0</v>
      </c>
      <c r="O250" s="356">
        <v>0</v>
      </c>
      <c r="P250" s="354">
        <v>0</v>
      </c>
      <c r="Q250" s="354">
        <v>0</v>
      </c>
      <c r="R250" s="355">
        <v>0</v>
      </c>
      <c r="S250" s="356">
        <v>0</v>
      </c>
      <c r="T250" s="354">
        <v>0</v>
      </c>
      <c r="U250" s="354">
        <v>0</v>
      </c>
      <c r="V250" s="355">
        <v>0</v>
      </c>
      <c r="W250" s="353">
        <v>0</v>
      </c>
      <c r="X250" s="354">
        <v>0</v>
      </c>
      <c r="Y250" s="354">
        <v>0</v>
      </c>
      <c r="Z250" s="355">
        <v>0</v>
      </c>
      <c r="AA250" s="356">
        <v>0</v>
      </c>
      <c r="AB250" s="354">
        <v>0</v>
      </c>
      <c r="AC250" s="354">
        <v>0</v>
      </c>
      <c r="AD250" s="355">
        <v>0</v>
      </c>
      <c r="AE250" s="356">
        <v>0</v>
      </c>
      <c r="AF250" s="354">
        <v>0</v>
      </c>
      <c r="AG250" s="354">
        <v>0</v>
      </c>
      <c r="AH250" s="355">
        <v>0</v>
      </c>
      <c r="AI250" s="182">
        <f>SUM(AI248:AI249)</f>
        <v>236.5147</v>
      </c>
      <c r="AJ250" s="354">
        <f>SUM(AJ248:AJ249)</f>
        <v>236.5147</v>
      </c>
      <c r="AK250" s="354">
        <f>SUM(AK248:AK249)</f>
        <v>19.094000000000001</v>
      </c>
      <c r="AL250" s="183">
        <f>AK250/AJ250</f>
        <v>8.0730711452607393E-2</v>
      </c>
      <c r="AM250" s="181">
        <f>SUM(AM248:AM249)</f>
        <v>0</v>
      </c>
      <c r="AN250" s="354">
        <f>SUM(AN248:AN249)</f>
        <v>0</v>
      </c>
      <c r="AO250" s="354">
        <f>SUM(AO248:AO249)</f>
        <v>0</v>
      </c>
      <c r="AP250" s="355">
        <v>0</v>
      </c>
      <c r="AQ250" s="181">
        <f>SUM(AQ248:AQ249)</f>
        <v>0</v>
      </c>
      <c r="AR250" s="354">
        <f>SUM(AR248:AR249)</f>
        <v>0</v>
      </c>
      <c r="AS250" s="354">
        <f>SUM(AS248:AS249)</f>
        <v>0</v>
      </c>
      <c r="AT250" s="355">
        <v>0</v>
      </c>
      <c r="AU250" s="181">
        <f>SUM(AU248:AU249)</f>
        <v>0</v>
      </c>
      <c r="AV250" s="354">
        <f>SUM(AV248:AV249)</f>
        <v>0</v>
      </c>
      <c r="AW250" s="354">
        <f>SUM(AW248:AW249)</f>
        <v>0</v>
      </c>
      <c r="AX250" s="355">
        <v>0</v>
      </c>
      <c r="AY250" s="181">
        <f>SUM(AY248:AY249)</f>
        <v>0</v>
      </c>
      <c r="AZ250" s="354">
        <f>SUM(AZ248:AZ249)</f>
        <v>0</v>
      </c>
      <c r="BA250" s="354">
        <f>SUM(BA248:BA249)</f>
        <v>0</v>
      </c>
      <c r="BB250" s="355">
        <v>0</v>
      </c>
      <c r="BC250" s="181">
        <f>SUM(BC248:BC249)</f>
        <v>0</v>
      </c>
      <c r="BD250" s="354">
        <f>SUM(BD248:BD249)</f>
        <v>0</v>
      </c>
      <c r="BE250" s="354">
        <f>SUM(BE248:BE249)</f>
        <v>0</v>
      </c>
      <c r="BF250" s="355">
        <v>0</v>
      </c>
      <c r="BG250" s="181">
        <f>SUM(BG248:BG249)</f>
        <v>0</v>
      </c>
      <c r="BH250" s="354">
        <f>SUM(BH248:BH249)</f>
        <v>0</v>
      </c>
      <c r="BI250" s="354">
        <f>SUM(BI248:BI249)</f>
        <v>0</v>
      </c>
      <c r="BJ250" s="355">
        <v>0</v>
      </c>
      <c r="BK250" s="181">
        <f>SUM(BK248:BK249)</f>
        <v>0</v>
      </c>
      <c r="BL250" s="357">
        <f>SUM(BL248:BL249)</f>
        <v>0</v>
      </c>
      <c r="BM250" s="354">
        <f>SUM(BM248:BM249)</f>
        <v>0</v>
      </c>
      <c r="BN250" s="358">
        <v>0</v>
      </c>
      <c r="BO250" s="181">
        <f>SUM(BO248:BO249)</f>
        <v>0</v>
      </c>
      <c r="BP250" s="357">
        <f>SUM(BP248:BP249)</f>
        <v>0</v>
      </c>
      <c r="BQ250" s="354">
        <f>SUM(BQ248:BQ249)</f>
        <v>0</v>
      </c>
      <c r="BR250" s="358">
        <v>0</v>
      </c>
    </row>
    <row r="252" spans="2:70" ht="15" thickBot="1" x14ac:dyDescent="0.4">
      <c r="B252" s="5" t="s">
        <v>138</v>
      </c>
      <c r="C252" s="3"/>
      <c r="G252" s="3"/>
    </row>
    <row r="253" spans="2:70" ht="24" customHeight="1" thickBot="1" x14ac:dyDescent="0.4">
      <c r="B253" s="920" t="s">
        <v>198</v>
      </c>
      <c r="C253" s="915" t="s">
        <v>228</v>
      </c>
      <c r="D253" s="918"/>
      <c r="E253" s="918"/>
      <c r="F253" s="919"/>
      <c r="G253" s="915" t="s">
        <v>199</v>
      </c>
      <c r="H253" s="916"/>
      <c r="I253" s="916"/>
      <c r="J253" s="917"/>
      <c r="K253" s="915" t="s">
        <v>14</v>
      </c>
      <c r="L253" s="916"/>
      <c r="M253" s="916"/>
      <c r="N253" s="917"/>
      <c r="O253" s="915" t="s">
        <v>200</v>
      </c>
      <c r="P253" s="916"/>
      <c r="Q253" s="916"/>
      <c r="R253" s="917"/>
      <c r="S253" s="915" t="s">
        <v>201</v>
      </c>
      <c r="T253" s="916"/>
      <c r="U253" s="916"/>
      <c r="V253" s="917"/>
      <c r="W253" s="915" t="s">
        <v>1</v>
      </c>
      <c r="X253" s="916"/>
      <c r="Y253" s="916"/>
      <c r="Z253" s="917"/>
      <c r="AA253" s="915" t="s">
        <v>202</v>
      </c>
      <c r="AB253" s="916"/>
      <c r="AC253" s="916"/>
      <c r="AD253" s="917"/>
      <c r="AE253" s="915" t="s">
        <v>203</v>
      </c>
      <c r="AF253" s="916"/>
      <c r="AG253" s="916"/>
      <c r="AH253" s="917"/>
      <c r="AI253" s="915" t="s">
        <v>204</v>
      </c>
      <c r="AJ253" s="916"/>
      <c r="AK253" s="916"/>
      <c r="AL253" s="917"/>
      <c r="AM253" s="915" t="s">
        <v>205</v>
      </c>
      <c r="AN253" s="916"/>
      <c r="AO253" s="916"/>
      <c r="AP253" s="917"/>
      <c r="AQ253" s="915" t="s">
        <v>206</v>
      </c>
      <c r="AR253" s="916"/>
      <c r="AS253" s="916"/>
      <c r="AT253" s="917"/>
      <c r="AU253" s="915" t="s">
        <v>207</v>
      </c>
      <c r="AV253" s="916"/>
      <c r="AW253" s="916"/>
      <c r="AX253" s="917"/>
      <c r="AY253" s="915" t="s">
        <v>208</v>
      </c>
      <c r="AZ253" s="916"/>
      <c r="BA253" s="916"/>
      <c r="BB253" s="917"/>
    </row>
    <row r="254" spans="2:70" ht="15" customHeight="1" x14ac:dyDescent="0.35">
      <c r="B254" s="921"/>
      <c r="C254" s="910" t="s">
        <v>107</v>
      </c>
      <c r="D254" s="904" t="s">
        <v>108</v>
      </c>
      <c r="E254" s="906" t="s">
        <v>50</v>
      </c>
      <c r="F254" s="908" t="s">
        <v>150</v>
      </c>
      <c r="G254" s="910" t="s">
        <v>107</v>
      </c>
      <c r="H254" s="904" t="s">
        <v>108</v>
      </c>
      <c r="I254" s="906" t="s">
        <v>50</v>
      </c>
      <c r="J254" s="908" t="s">
        <v>150</v>
      </c>
      <c r="K254" s="910" t="s">
        <v>107</v>
      </c>
      <c r="L254" s="904" t="s">
        <v>108</v>
      </c>
      <c r="M254" s="906" t="s">
        <v>50</v>
      </c>
      <c r="N254" s="908" t="s">
        <v>150</v>
      </c>
      <c r="O254" s="902" t="s">
        <v>107</v>
      </c>
      <c r="P254" s="904" t="s">
        <v>108</v>
      </c>
      <c r="Q254" s="906" t="s">
        <v>50</v>
      </c>
      <c r="R254" s="908" t="s">
        <v>150</v>
      </c>
      <c r="S254" s="902" t="s">
        <v>107</v>
      </c>
      <c r="T254" s="904" t="s">
        <v>108</v>
      </c>
      <c r="U254" s="906" t="s">
        <v>50</v>
      </c>
      <c r="V254" s="908" t="s">
        <v>150</v>
      </c>
      <c r="W254" s="902" t="s">
        <v>107</v>
      </c>
      <c r="X254" s="904" t="s">
        <v>108</v>
      </c>
      <c r="Y254" s="906" t="s">
        <v>50</v>
      </c>
      <c r="Z254" s="908" t="s">
        <v>150</v>
      </c>
      <c r="AA254" s="902" t="s">
        <v>107</v>
      </c>
      <c r="AB254" s="904" t="s">
        <v>108</v>
      </c>
      <c r="AC254" s="906" t="s">
        <v>50</v>
      </c>
      <c r="AD254" s="908" t="s">
        <v>150</v>
      </c>
      <c r="AE254" s="902" t="s">
        <v>107</v>
      </c>
      <c r="AF254" s="904" t="s">
        <v>108</v>
      </c>
      <c r="AG254" s="906" t="s">
        <v>50</v>
      </c>
      <c r="AH254" s="908" t="s">
        <v>150</v>
      </c>
      <c r="AI254" s="902" t="s">
        <v>107</v>
      </c>
      <c r="AJ254" s="904" t="s">
        <v>108</v>
      </c>
      <c r="AK254" s="906" t="s">
        <v>50</v>
      </c>
      <c r="AL254" s="908" t="s">
        <v>150</v>
      </c>
      <c r="AM254" s="902" t="s">
        <v>107</v>
      </c>
      <c r="AN254" s="904" t="s">
        <v>108</v>
      </c>
      <c r="AO254" s="906" t="s">
        <v>50</v>
      </c>
      <c r="AP254" s="908" t="s">
        <v>150</v>
      </c>
      <c r="AQ254" s="902" t="s">
        <v>107</v>
      </c>
      <c r="AR254" s="904" t="s">
        <v>108</v>
      </c>
      <c r="AS254" s="906" t="s">
        <v>50</v>
      </c>
      <c r="AT254" s="908" t="s">
        <v>150</v>
      </c>
      <c r="AU254" s="902" t="s">
        <v>107</v>
      </c>
      <c r="AV254" s="904" t="s">
        <v>108</v>
      </c>
      <c r="AW254" s="906" t="s">
        <v>50</v>
      </c>
      <c r="AX254" s="908" t="s">
        <v>150</v>
      </c>
      <c r="AY254" s="902" t="s">
        <v>107</v>
      </c>
      <c r="AZ254" s="904" t="s">
        <v>108</v>
      </c>
      <c r="BA254" s="906" t="s">
        <v>50</v>
      </c>
      <c r="BB254" s="908" t="s">
        <v>150</v>
      </c>
    </row>
    <row r="255" spans="2:70" ht="30" customHeight="1" thickBot="1" x14ac:dyDescent="0.4">
      <c r="B255" s="922"/>
      <c r="C255" s="911"/>
      <c r="D255" s="905"/>
      <c r="E255" s="907"/>
      <c r="F255" s="909"/>
      <c r="G255" s="911"/>
      <c r="H255" s="905"/>
      <c r="I255" s="907"/>
      <c r="J255" s="909"/>
      <c r="K255" s="911"/>
      <c r="L255" s="905"/>
      <c r="M255" s="907"/>
      <c r="N255" s="909"/>
      <c r="O255" s="903"/>
      <c r="P255" s="905"/>
      <c r="Q255" s="907"/>
      <c r="R255" s="909"/>
      <c r="S255" s="903"/>
      <c r="T255" s="905"/>
      <c r="U255" s="907"/>
      <c r="V255" s="909"/>
      <c r="W255" s="903"/>
      <c r="X255" s="905"/>
      <c r="Y255" s="907"/>
      <c r="Z255" s="909"/>
      <c r="AA255" s="903"/>
      <c r="AB255" s="905"/>
      <c r="AC255" s="907"/>
      <c r="AD255" s="909"/>
      <c r="AE255" s="903"/>
      <c r="AF255" s="905"/>
      <c r="AG255" s="907"/>
      <c r="AH255" s="909"/>
      <c r="AI255" s="903"/>
      <c r="AJ255" s="905"/>
      <c r="AK255" s="907"/>
      <c r="AL255" s="909"/>
      <c r="AM255" s="903"/>
      <c r="AN255" s="905"/>
      <c r="AO255" s="907"/>
      <c r="AP255" s="909"/>
      <c r="AQ255" s="903"/>
      <c r="AR255" s="905"/>
      <c r="AS255" s="907"/>
      <c r="AT255" s="909"/>
      <c r="AU255" s="903"/>
      <c r="AV255" s="905"/>
      <c r="AW255" s="907"/>
      <c r="AX255" s="909"/>
      <c r="AY255" s="903"/>
      <c r="AZ255" s="905"/>
      <c r="BA255" s="907"/>
      <c r="BB255" s="909"/>
    </row>
    <row r="256" spans="2:70" x14ac:dyDescent="0.35">
      <c r="B256" s="317" t="s">
        <v>67</v>
      </c>
      <c r="C256" s="222">
        <v>7370.5801948795388</v>
      </c>
      <c r="D256" s="195">
        <v>7316.6444408195393</v>
      </c>
      <c r="E256" s="195">
        <v>3346.4440506595388</v>
      </c>
      <c r="F256" s="318">
        <v>0.4573741525541048</v>
      </c>
      <c r="G256" s="222">
        <f>G263+G266</f>
        <v>3.2866600000000004</v>
      </c>
      <c r="H256" s="195">
        <f>H263+H266</f>
        <v>4.2211360000000004</v>
      </c>
      <c r="I256" s="195">
        <f>I263+I266</f>
        <v>3.0244599599999997</v>
      </c>
      <c r="J256" s="318">
        <f>I256/H256</f>
        <v>0.71650379423927568</v>
      </c>
      <c r="K256" s="214">
        <f>K263+K266</f>
        <v>211.59748000000002</v>
      </c>
      <c r="L256" s="195">
        <f>L263+L266</f>
        <v>224.13662531</v>
      </c>
      <c r="M256" s="195">
        <f>M263+M266</f>
        <v>154.42286064999999</v>
      </c>
      <c r="N256" s="318">
        <f t="shared" ref="N256:N261" si="147">M256/L256</f>
        <v>0.68896754573876562</v>
      </c>
      <c r="O256" s="209">
        <f>O263+O266</f>
        <v>53.857199999999999</v>
      </c>
      <c r="P256" s="207">
        <f>P263+P266</f>
        <v>56.617936989999997</v>
      </c>
      <c r="Q256" s="207">
        <f>Q263+Q266</f>
        <v>50.417404579999996</v>
      </c>
      <c r="R256" s="319">
        <f t="shared" ref="R256:R261" si="148">Q256/P256</f>
        <v>0.89048466370127266</v>
      </c>
      <c r="S256" s="209">
        <f>S263+S266</f>
        <v>1.1111800000000001</v>
      </c>
      <c r="T256" s="207">
        <f>T263+T266</f>
        <v>1.1111800000000001</v>
      </c>
      <c r="U256" s="207">
        <f>U263+U266</f>
        <v>3.2890000000000003E-2</v>
      </c>
      <c r="V256" s="319">
        <f>U256/T256</f>
        <v>2.959916485177919E-2</v>
      </c>
      <c r="W256" s="209">
        <f>W263+W266</f>
        <v>2.6069499999999999</v>
      </c>
      <c r="X256" s="207">
        <f>X263+X266</f>
        <v>2.5854999999999997</v>
      </c>
      <c r="Y256" s="207">
        <f>Y263+Y266</f>
        <v>1.7847447599999999</v>
      </c>
      <c r="Z256" s="319">
        <f>Y256/X256</f>
        <v>0.69028998646296658</v>
      </c>
      <c r="AA256" s="209">
        <f>AA263+AA266</f>
        <v>109.66499697953938</v>
      </c>
      <c r="AB256" s="207">
        <f>AB263+AB266</f>
        <v>110.02742241953938</v>
      </c>
      <c r="AC256" s="207">
        <f>AC263+AC266</f>
        <v>92.582835899539376</v>
      </c>
      <c r="AD256" s="319">
        <f>AC256/AB256</f>
        <v>0.84145237490447577</v>
      </c>
      <c r="AE256" s="209">
        <f>AE263+AE266</f>
        <v>0.61924000000000001</v>
      </c>
      <c r="AF256" s="207">
        <f>AF263+AF266</f>
        <v>0.61924000000000001</v>
      </c>
      <c r="AG256" s="207">
        <f>AG263+AG266</f>
        <v>3.8060000000000005E-5</v>
      </c>
      <c r="AH256" s="319">
        <f>AG256/AF256</f>
        <v>6.1462437827013768E-5</v>
      </c>
      <c r="AI256" s="209">
        <f>AI263+AI266</f>
        <v>870.68582000000004</v>
      </c>
      <c r="AJ256" s="207">
        <f>AJ263+AJ266</f>
        <v>870.42782</v>
      </c>
      <c r="AK256" s="207">
        <f>AK263+AK266</f>
        <v>296.7869091</v>
      </c>
      <c r="AL256" s="319">
        <f>AK256/AJ256</f>
        <v>0.34096670887656144</v>
      </c>
      <c r="AM256" s="209">
        <f>AM263+AM266</f>
        <v>39.807507900000004</v>
      </c>
      <c r="AN256" s="207">
        <f>AN263+AN266</f>
        <v>43.969760090000001</v>
      </c>
      <c r="AO256" s="207">
        <f>AO263+AO266</f>
        <v>36.636967210000002</v>
      </c>
      <c r="AP256" s="319">
        <f>AO256/AN256</f>
        <v>0.83323100091993252</v>
      </c>
      <c r="AQ256" s="209">
        <f>AQ263+AQ266</f>
        <v>12.680339999999999</v>
      </c>
      <c r="AR256" s="207">
        <f>AR263+AR266</f>
        <v>12.68909839</v>
      </c>
      <c r="AS256" s="207">
        <f>AS263+AS266</f>
        <v>9.6196822199999996</v>
      </c>
      <c r="AT256" s="319">
        <f t="shared" ref="AT256:AT264" si="149">AS256/AR256</f>
        <v>0.75810604696556383</v>
      </c>
      <c r="AU256" s="209">
        <f>AU263+AU266</f>
        <v>0.84979000000000005</v>
      </c>
      <c r="AV256" s="207">
        <f>AV263+AV266</f>
        <v>1.29979</v>
      </c>
      <c r="AW256" s="207">
        <f>AW263+AW266</f>
        <v>1.0614227099999998</v>
      </c>
      <c r="AX256" s="319">
        <f>AW256/AV256</f>
        <v>0.81661092176428485</v>
      </c>
      <c r="AY256" s="209">
        <f>AY263+AY266</f>
        <v>6063.8130299999993</v>
      </c>
      <c r="AZ256" s="207">
        <f>AZ263+AZ266</f>
        <v>5988.9389316199995</v>
      </c>
      <c r="BA256" s="207">
        <f>BA263+BA266</f>
        <v>2700.0738355099998</v>
      </c>
      <c r="BB256" s="319">
        <f t="shared" ref="BB256:BB265" si="150">BA256/AZ256</f>
        <v>0.45084344093981832</v>
      </c>
    </row>
    <row r="257" spans="2:54" x14ac:dyDescent="0.35">
      <c r="B257" s="8" t="s">
        <v>57</v>
      </c>
      <c r="C257" s="258">
        <v>621.00834999999995</v>
      </c>
      <c r="D257" s="322">
        <v>623.78990369000007</v>
      </c>
      <c r="E257" s="322">
        <v>566.36706991999995</v>
      </c>
      <c r="F257" s="12">
        <v>0.9079452337552788</v>
      </c>
      <c r="G257" s="258">
        <v>0</v>
      </c>
      <c r="H257" s="322">
        <v>0</v>
      </c>
      <c r="I257" s="322">
        <v>0</v>
      </c>
      <c r="J257" s="12">
        <v>0</v>
      </c>
      <c r="K257" s="323">
        <v>79.770570000000006</v>
      </c>
      <c r="L257" s="322">
        <v>80.032826</v>
      </c>
      <c r="M257" s="322">
        <v>64.687616339999991</v>
      </c>
      <c r="N257" s="85">
        <f t="shared" si="147"/>
        <v>0.80826355350740697</v>
      </c>
      <c r="O257" s="323">
        <v>13.322480000000001</v>
      </c>
      <c r="P257" s="322">
        <v>15.000305170000001</v>
      </c>
      <c r="Q257" s="322">
        <v>14.757703339999997</v>
      </c>
      <c r="R257" s="85">
        <f t="shared" si="148"/>
        <v>0.98382687370352995</v>
      </c>
      <c r="S257" s="323">
        <v>0</v>
      </c>
      <c r="T257" s="322">
        <v>0</v>
      </c>
      <c r="U257" s="322">
        <v>0</v>
      </c>
      <c r="V257" s="12">
        <v>0</v>
      </c>
      <c r="W257" s="323">
        <v>0</v>
      </c>
      <c r="X257" s="322">
        <v>0</v>
      </c>
      <c r="Y257" s="322">
        <v>0</v>
      </c>
      <c r="Z257" s="12">
        <v>0</v>
      </c>
      <c r="AA257" s="323">
        <v>0.27803</v>
      </c>
      <c r="AB257" s="322">
        <v>4.1765440000000001E-2</v>
      </c>
      <c r="AC257" s="322">
        <v>3.909178E-2</v>
      </c>
      <c r="AD257" s="12">
        <v>0</v>
      </c>
      <c r="AE257" s="323">
        <v>0</v>
      </c>
      <c r="AF257" s="322">
        <v>0</v>
      </c>
      <c r="AG257" s="322">
        <v>0</v>
      </c>
      <c r="AH257" s="12">
        <v>0</v>
      </c>
      <c r="AI257" s="323">
        <v>3.5822500000000002</v>
      </c>
      <c r="AJ257" s="322">
        <v>3.5742500000000001</v>
      </c>
      <c r="AK257" s="322">
        <v>2.8801480800000001</v>
      </c>
      <c r="AL257" s="85">
        <f>AK257/AJ257</f>
        <v>0.80580487654752742</v>
      </c>
      <c r="AM257" s="323">
        <v>0</v>
      </c>
      <c r="AN257" s="322">
        <v>0</v>
      </c>
      <c r="AO257" s="322">
        <v>0</v>
      </c>
      <c r="AP257" s="12">
        <v>0</v>
      </c>
      <c r="AQ257" s="323">
        <v>5.7238899999999999</v>
      </c>
      <c r="AR257" s="322">
        <v>5.7238899999999999</v>
      </c>
      <c r="AS257" s="322">
        <v>4.8901893300000001</v>
      </c>
      <c r="AT257" s="85">
        <f t="shared" si="149"/>
        <v>0.85434718871257143</v>
      </c>
      <c r="AU257" s="323">
        <v>0</v>
      </c>
      <c r="AV257" s="322">
        <v>0</v>
      </c>
      <c r="AW257" s="322">
        <v>0</v>
      </c>
      <c r="AX257" s="12">
        <v>0</v>
      </c>
      <c r="AY257" s="323">
        <v>518.33113000000003</v>
      </c>
      <c r="AZ257" s="322">
        <v>519.41686707999997</v>
      </c>
      <c r="BA257" s="322">
        <v>479.11232105000005</v>
      </c>
      <c r="BB257" s="85">
        <f t="shared" si="150"/>
        <v>0.92240424101631591</v>
      </c>
    </row>
    <row r="258" spans="2:54" x14ac:dyDescent="0.35">
      <c r="B258" s="8" t="s">
        <v>58</v>
      </c>
      <c r="C258" s="258">
        <v>265.39188000000001</v>
      </c>
      <c r="D258" s="322">
        <v>319.47329214999996</v>
      </c>
      <c r="E258" s="322">
        <v>270.43578847999999</v>
      </c>
      <c r="F258" s="85">
        <v>0.84650515434330653</v>
      </c>
      <c r="G258" s="258">
        <v>0.52700000000000002</v>
      </c>
      <c r="H258" s="322">
        <v>0.36147600000000002</v>
      </c>
      <c r="I258" s="322">
        <v>0.32280609999999998</v>
      </c>
      <c r="J258" s="85">
        <f>I258/H258</f>
        <v>0.89302222000907383</v>
      </c>
      <c r="K258" s="323">
        <v>43.855020000000003</v>
      </c>
      <c r="L258" s="322">
        <v>43.65502</v>
      </c>
      <c r="M258" s="322">
        <v>35.366615779999997</v>
      </c>
      <c r="N258" s="85">
        <f t="shared" si="147"/>
        <v>0.81013857696090841</v>
      </c>
      <c r="O258" s="323">
        <v>16.59413</v>
      </c>
      <c r="P258" s="322">
        <v>15.346814510000002</v>
      </c>
      <c r="Q258" s="322">
        <v>12.722094510000003</v>
      </c>
      <c r="R258" s="85">
        <f t="shared" si="148"/>
        <v>0.82897297688131122</v>
      </c>
      <c r="S258" s="323">
        <v>0</v>
      </c>
      <c r="T258" s="322">
        <v>0</v>
      </c>
      <c r="U258" s="322">
        <v>0</v>
      </c>
      <c r="V258" s="12">
        <v>0</v>
      </c>
      <c r="W258" s="323">
        <v>0</v>
      </c>
      <c r="X258" s="322">
        <v>0</v>
      </c>
      <c r="Y258" s="322">
        <v>0</v>
      </c>
      <c r="Z258" s="12">
        <v>0</v>
      </c>
      <c r="AA258" s="323">
        <v>1.3267599999999999</v>
      </c>
      <c r="AB258" s="322">
        <v>1.12676</v>
      </c>
      <c r="AC258" s="322">
        <v>0.49748785000000001</v>
      </c>
      <c r="AD258" s="12">
        <v>0</v>
      </c>
      <c r="AE258" s="323">
        <v>0</v>
      </c>
      <c r="AF258" s="322">
        <v>0</v>
      </c>
      <c r="AG258" s="322">
        <v>0</v>
      </c>
      <c r="AH258" s="12">
        <v>0</v>
      </c>
      <c r="AI258" s="323">
        <v>0</v>
      </c>
      <c r="AJ258" s="322">
        <v>0</v>
      </c>
      <c r="AK258" s="322">
        <v>0</v>
      </c>
      <c r="AL258" s="12">
        <v>0</v>
      </c>
      <c r="AM258" s="323">
        <v>0</v>
      </c>
      <c r="AN258" s="322">
        <v>0</v>
      </c>
      <c r="AO258" s="322">
        <v>0</v>
      </c>
      <c r="AP258" s="12">
        <v>0</v>
      </c>
      <c r="AQ258" s="323">
        <v>5.0075599999999998</v>
      </c>
      <c r="AR258" s="322">
        <v>5.0075599999999998</v>
      </c>
      <c r="AS258" s="322">
        <v>3.7259667900000002</v>
      </c>
      <c r="AT258" s="85">
        <f t="shared" si="149"/>
        <v>0.74406832669004475</v>
      </c>
      <c r="AU258" s="323">
        <v>0</v>
      </c>
      <c r="AV258" s="322">
        <v>0</v>
      </c>
      <c r="AW258" s="322">
        <v>0</v>
      </c>
      <c r="AX258" s="12">
        <v>0</v>
      </c>
      <c r="AY258" s="323">
        <v>198.08141000000001</v>
      </c>
      <c r="AZ258" s="322">
        <v>253.97566164000003</v>
      </c>
      <c r="BA258" s="322">
        <v>217.80081744999981</v>
      </c>
      <c r="BB258" s="85">
        <f t="shared" si="150"/>
        <v>0.85756570548371458</v>
      </c>
    </row>
    <row r="259" spans="2:54" x14ac:dyDescent="0.35">
      <c r="B259" s="8" t="s">
        <v>59</v>
      </c>
      <c r="C259" s="258">
        <v>2.5407099999999998</v>
      </c>
      <c r="D259" s="322">
        <v>3.65814825</v>
      </c>
      <c r="E259" s="322">
        <v>4.1074908900000002</v>
      </c>
      <c r="F259" s="12">
        <v>1.1228333597469704</v>
      </c>
      <c r="G259" s="258">
        <v>0</v>
      </c>
      <c r="H259" s="322">
        <v>0</v>
      </c>
      <c r="I259" s="322">
        <v>0</v>
      </c>
      <c r="J259" s="12">
        <v>0</v>
      </c>
      <c r="K259" s="323">
        <v>1.17</v>
      </c>
      <c r="L259" s="322">
        <v>1.37</v>
      </c>
      <c r="M259" s="322">
        <v>1.27562208</v>
      </c>
      <c r="N259" s="85">
        <f t="shared" si="147"/>
        <v>0.93111100729926999</v>
      </c>
      <c r="O259" s="258">
        <v>0</v>
      </c>
      <c r="P259" s="322">
        <v>0</v>
      </c>
      <c r="Q259" s="322">
        <v>0</v>
      </c>
      <c r="R259" s="12">
        <v>0</v>
      </c>
      <c r="S259" s="323">
        <v>0</v>
      </c>
      <c r="T259" s="322">
        <v>0</v>
      </c>
      <c r="U259" s="322">
        <v>0</v>
      </c>
      <c r="V259" s="12">
        <v>0</v>
      </c>
      <c r="W259" s="323">
        <v>0</v>
      </c>
      <c r="X259" s="322">
        <v>0</v>
      </c>
      <c r="Y259" s="322">
        <v>0</v>
      </c>
      <c r="Z259" s="12">
        <v>0</v>
      </c>
      <c r="AA259" s="323">
        <v>0.03</v>
      </c>
      <c r="AB259" s="322">
        <v>0.03</v>
      </c>
      <c r="AC259" s="322">
        <v>0</v>
      </c>
      <c r="AD259" s="12">
        <v>0</v>
      </c>
      <c r="AE259" s="323">
        <v>0</v>
      </c>
      <c r="AF259" s="322">
        <v>0</v>
      </c>
      <c r="AG259" s="322">
        <v>0</v>
      </c>
      <c r="AH259" s="12">
        <v>0</v>
      </c>
      <c r="AI259" s="323">
        <v>0</v>
      </c>
      <c r="AJ259" s="322">
        <v>0</v>
      </c>
      <c r="AK259" s="322">
        <v>0</v>
      </c>
      <c r="AL259" s="12">
        <v>0</v>
      </c>
      <c r="AM259" s="323">
        <v>0</v>
      </c>
      <c r="AN259" s="322">
        <v>0</v>
      </c>
      <c r="AO259" s="322">
        <v>0</v>
      </c>
      <c r="AP259" s="12">
        <v>0</v>
      </c>
      <c r="AQ259" s="323">
        <v>0</v>
      </c>
      <c r="AR259" s="322">
        <v>0</v>
      </c>
      <c r="AS259" s="322">
        <v>0</v>
      </c>
      <c r="AT259" s="12">
        <v>0</v>
      </c>
      <c r="AU259" s="323">
        <v>0</v>
      </c>
      <c r="AV259" s="322">
        <v>0</v>
      </c>
      <c r="AW259" s="322">
        <v>0</v>
      </c>
      <c r="AX259" s="12">
        <v>0</v>
      </c>
      <c r="AY259" s="323">
        <v>1.3407100000000001</v>
      </c>
      <c r="AZ259" s="322">
        <v>2.2581482500000001</v>
      </c>
      <c r="BA259" s="322">
        <v>2.83186881</v>
      </c>
      <c r="BB259" s="85">
        <f t="shared" si="150"/>
        <v>1.2540668266576387</v>
      </c>
    </row>
    <row r="260" spans="2:54" x14ac:dyDescent="0.35">
      <c r="B260" s="8" t="s">
        <v>60</v>
      </c>
      <c r="C260" s="258">
        <v>335.42192096139246</v>
      </c>
      <c r="D260" s="322">
        <v>289.10916848139237</v>
      </c>
      <c r="E260" s="322">
        <v>277.44316792139233</v>
      </c>
      <c r="F260" s="85">
        <v>0.95964845867297044</v>
      </c>
      <c r="G260" s="258">
        <v>1.4</v>
      </c>
      <c r="H260" s="322">
        <v>2.5</v>
      </c>
      <c r="I260" s="322">
        <v>1.4</v>
      </c>
      <c r="J260" s="85">
        <f>I260/H260</f>
        <v>0.55999999999999994</v>
      </c>
      <c r="K260" s="323">
        <v>1.06595</v>
      </c>
      <c r="L260" s="322">
        <v>1.06595</v>
      </c>
      <c r="M260" s="322">
        <v>0.75986603000000008</v>
      </c>
      <c r="N260" s="85">
        <f t="shared" si="147"/>
        <v>0.71285335147051931</v>
      </c>
      <c r="O260" s="323">
        <v>0.69018999999999997</v>
      </c>
      <c r="P260" s="322">
        <v>0.69018999999999997</v>
      </c>
      <c r="Q260" s="322">
        <v>0.26468208000000004</v>
      </c>
      <c r="R260" s="85">
        <f t="shared" si="148"/>
        <v>0.38349161825004718</v>
      </c>
      <c r="S260" s="323">
        <v>0</v>
      </c>
      <c r="T260" s="322">
        <v>0</v>
      </c>
      <c r="U260" s="322">
        <v>0</v>
      </c>
      <c r="V260" s="12">
        <v>0</v>
      </c>
      <c r="W260" s="323">
        <v>0.66695000000000004</v>
      </c>
      <c r="X260" s="322">
        <v>0.64549999999999996</v>
      </c>
      <c r="Y260" s="322">
        <v>0.64549999999999996</v>
      </c>
      <c r="Z260" s="85">
        <f>Y260/X260</f>
        <v>1</v>
      </c>
      <c r="AA260" s="323">
        <v>14.773260961392443</v>
      </c>
      <c r="AB260" s="322">
        <v>14.571950961392444</v>
      </c>
      <c r="AC260" s="322">
        <v>14.230519001392443</v>
      </c>
      <c r="AD260" s="85">
        <f>AC260/AB260</f>
        <v>0.97656923490172276</v>
      </c>
      <c r="AE260" s="323">
        <v>0.61924000000000001</v>
      </c>
      <c r="AF260" s="322">
        <v>0.61924000000000001</v>
      </c>
      <c r="AG260" s="322">
        <v>3.8060000000000005E-5</v>
      </c>
      <c r="AH260" s="85">
        <f>AG260/AF260</f>
        <v>6.1462437827013768E-5</v>
      </c>
      <c r="AI260" s="323">
        <v>11.140169999999999</v>
      </c>
      <c r="AJ260" s="322">
        <v>11.140169999999999</v>
      </c>
      <c r="AK260" s="322">
        <v>7.7438398299999998</v>
      </c>
      <c r="AL260" s="85">
        <f>AK260/AJ260</f>
        <v>0.69512761744210372</v>
      </c>
      <c r="AM260" s="323">
        <v>4.0936500000000002</v>
      </c>
      <c r="AN260" s="322">
        <v>9.3977705599999997</v>
      </c>
      <c r="AO260" s="322">
        <v>7.5785720100000011</v>
      </c>
      <c r="AP260" s="85">
        <f>AO260/AN260</f>
        <v>0.80642232768023669</v>
      </c>
      <c r="AQ260" s="323">
        <v>0.52219000000000004</v>
      </c>
      <c r="AR260" s="322">
        <v>0.53094839000000005</v>
      </c>
      <c r="AS260" s="322">
        <v>0.25589955000000003</v>
      </c>
      <c r="AT260" s="85">
        <f t="shared" si="149"/>
        <v>0.48196690077542192</v>
      </c>
      <c r="AU260" s="323">
        <v>0.04</v>
      </c>
      <c r="AV260" s="322">
        <v>0.04</v>
      </c>
      <c r="AW260" s="322">
        <v>5.0000000000000001E-3</v>
      </c>
      <c r="AX260" s="85">
        <f>AW260/AV260</f>
        <v>0.125</v>
      </c>
      <c r="AY260" s="323">
        <v>300.41032000000001</v>
      </c>
      <c r="AZ260" s="322">
        <v>247.90744856999999</v>
      </c>
      <c r="BA260" s="322">
        <v>244.55925135999999</v>
      </c>
      <c r="BB260" s="85">
        <f t="shared" si="150"/>
        <v>0.98649416453876904</v>
      </c>
    </row>
    <row r="261" spans="2:54" x14ac:dyDescent="0.35">
      <c r="B261" s="8" t="s">
        <v>61</v>
      </c>
      <c r="C261" s="258">
        <v>332.71003999999999</v>
      </c>
      <c r="D261" s="322">
        <v>394.26993512000001</v>
      </c>
      <c r="E261" s="322">
        <v>292.42010080000006</v>
      </c>
      <c r="F261" s="85">
        <v>0.74167486473702104</v>
      </c>
      <c r="G261" s="258">
        <v>1.3596600000000001</v>
      </c>
      <c r="H261" s="322">
        <v>1.3596600000000001</v>
      </c>
      <c r="I261" s="322">
        <v>1.3016538599999998</v>
      </c>
      <c r="J261" s="85">
        <f>I261/H261</f>
        <v>0.95733776091081579</v>
      </c>
      <c r="K261" s="323">
        <v>84.795940000000002</v>
      </c>
      <c r="L261" s="322">
        <v>97.072829310000003</v>
      </c>
      <c r="M261" s="322">
        <v>52.079541820000003</v>
      </c>
      <c r="N261" s="85">
        <f t="shared" si="147"/>
        <v>0.53649967957238687</v>
      </c>
      <c r="O261" s="323">
        <v>23.214659999999999</v>
      </c>
      <c r="P261" s="322">
        <v>25.54488731</v>
      </c>
      <c r="Q261" s="322">
        <v>22.66612997</v>
      </c>
      <c r="R261" s="85">
        <f t="shared" si="148"/>
        <v>0.88730592916442186</v>
      </c>
      <c r="S261" s="323">
        <v>0</v>
      </c>
      <c r="T261" s="322">
        <v>0</v>
      </c>
      <c r="U261" s="322">
        <v>0</v>
      </c>
      <c r="V261" s="12">
        <v>0</v>
      </c>
      <c r="W261" s="323">
        <v>1.94</v>
      </c>
      <c r="X261" s="322">
        <v>1.94</v>
      </c>
      <c r="Y261" s="322">
        <v>1.13924476</v>
      </c>
      <c r="Z261" s="85">
        <f>Y261/X261</f>
        <v>0.58723956701030933</v>
      </c>
      <c r="AA261" s="323">
        <v>0</v>
      </c>
      <c r="AB261" s="322">
        <v>0</v>
      </c>
      <c r="AC261" s="322">
        <v>0</v>
      </c>
      <c r="AD261" s="12">
        <v>0</v>
      </c>
      <c r="AE261" s="323">
        <v>0</v>
      </c>
      <c r="AF261" s="322">
        <v>0</v>
      </c>
      <c r="AG261" s="322">
        <v>0</v>
      </c>
      <c r="AH261" s="12">
        <v>0</v>
      </c>
      <c r="AI261" s="323">
        <v>9.4176400000000005</v>
      </c>
      <c r="AJ261" s="322">
        <v>12.16764</v>
      </c>
      <c r="AK261" s="322">
        <v>5.7123433099999996</v>
      </c>
      <c r="AL261" s="85">
        <f>AK261/AJ261</f>
        <v>0.46947011170613195</v>
      </c>
      <c r="AM261" s="323">
        <v>0</v>
      </c>
      <c r="AN261" s="322">
        <v>0</v>
      </c>
      <c r="AO261" s="322">
        <v>0</v>
      </c>
      <c r="AP261" s="12">
        <v>0</v>
      </c>
      <c r="AQ261" s="323">
        <v>1.40465</v>
      </c>
      <c r="AR261" s="322">
        <v>1.40465</v>
      </c>
      <c r="AS261" s="322">
        <v>0.73356836999999997</v>
      </c>
      <c r="AT261" s="85">
        <f t="shared" si="149"/>
        <v>0.52224281493610503</v>
      </c>
      <c r="AU261" s="323">
        <v>0</v>
      </c>
      <c r="AV261" s="322">
        <v>0</v>
      </c>
      <c r="AW261" s="322">
        <v>0</v>
      </c>
      <c r="AX261" s="12">
        <v>0</v>
      </c>
      <c r="AY261" s="323">
        <v>210.57749000000001</v>
      </c>
      <c r="AZ261" s="322">
        <v>254.78026850000003</v>
      </c>
      <c r="BA261" s="322">
        <v>208.78761871000006</v>
      </c>
      <c r="BB261" s="85">
        <f t="shared" si="150"/>
        <v>0.81948111578350125</v>
      </c>
    </row>
    <row r="262" spans="2:54" x14ac:dyDescent="0.35">
      <c r="B262" s="8" t="s">
        <v>62</v>
      </c>
      <c r="C262" s="258">
        <v>1359.3947739181469</v>
      </c>
      <c r="D262" s="322">
        <v>1238.3946535481468</v>
      </c>
      <c r="E262" s="322">
        <v>1092.7655584181471</v>
      </c>
      <c r="F262" s="12">
        <v>0.88240493875457615</v>
      </c>
      <c r="G262" s="258">
        <v>0</v>
      </c>
      <c r="H262" s="322">
        <v>0</v>
      </c>
      <c r="I262" s="322">
        <v>0</v>
      </c>
      <c r="J262" s="12">
        <v>0</v>
      </c>
      <c r="K262" s="323">
        <v>0</v>
      </c>
      <c r="L262" s="322">
        <v>0</v>
      </c>
      <c r="M262" s="322">
        <v>0</v>
      </c>
      <c r="N262" s="12">
        <v>0</v>
      </c>
      <c r="O262" s="323">
        <v>0</v>
      </c>
      <c r="P262" s="322">
        <v>0</v>
      </c>
      <c r="Q262" s="322">
        <v>0</v>
      </c>
      <c r="R262" s="12">
        <v>0</v>
      </c>
      <c r="S262" s="323">
        <v>1.1111800000000001</v>
      </c>
      <c r="T262" s="322">
        <v>1.1111800000000001</v>
      </c>
      <c r="U262" s="322">
        <v>3.2890000000000003E-2</v>
      </c>
      <c r="V262" s="85">
        <f>U262/T262</f>
        <v>2.959916485177919E-2</v>
      </c>
      <c r="W262" s="323">
        <v>0</v>
      </c>
      <c r="X262" s="322">
        <v>0</v>
      </c>
      <c r="Y262" s="322">
        <v>0</v>
      </c>
      <c r="Z262" s="12">
        <v>0</v>
      </c>
      <c r="AA262" s="323">
        <v>93.256946018146934</v>
      </c>
      <c r="AB262" s="322">
        <v>94.256946018146934</v>
      </c>
      <c r="AC262" s="322">
        <v>77.815737268146933</v>
      </c>
      <c r="AD262" s="85">
        <f>AC262/AB262</f>
        <v>0.82557032192794966</v>
      </c>
      <c r="AE262" s="323">
        <v>0</v>
      </c>
      <c r="AF262" s="322">
        <v>0</v>
      </c>
      <c r="AG262" s="322">
        <v>0</v>
      </c>
      <c r="AH262" s="12">
        <v>0</v>
      </c>
      <c r="AI262" s="323">
        <v>85.659329999999997</v>
      </c>
      <c r="AJ262" s="322">
        <v>82.659329999999997</v>
      </c>
      <c r="AK262" s="322">
        <v>67.208707369999999</v>
      </c>
      <c r="AL262" s="85">
        <f>AK262/AJ262</f>
        <v>0.81308071780886682</v>
      </c>
      <c r="AM262" s="323">
        <v>35.713857900000001</v>
      </c>
      <c r="AN262" s="322">
        <v>34.571989530000003</v>
      </c>
      <c r="AO262" s="322">
        <v>29.0583952</v>
      </c>
      <c r="AP262" s="85">
        <f>AO262/AN262</f>
        <v>0.84051845424702687</v>
      </c>
      <c r="AQ262" s="323">
        <v>0</v>
      </c>
      <c r="AR262" s="322">
        <v>0</v>
      </c>
      <c r="AS262" s="322">
        <v>0</v>
      </c>
      <c r="AT262" s="12">
        <v>0</v>
      </c>
      <c r="AU262" s="323">
        <v>0.80979000000000001</v>
      </c>
      <c r="AV262" s="322">
        <v>1.25979</v>
      </c>
      <c r="AW262" s="322">
        <v>1.0564227099999999</v>
      </c>
      <c r="AX262" s="85">
        <f>AW262/AV262</f>
        <v>0.83857048396955036</v>
      </c>
      <c r="AY262" s="9">
        <f>AY273+AY284</f>
        <v>1142.84367</v>
      </c>
      <c r="AZ262" s="7">
        <f>AZ273+AZ284</f>
        <v>1024.5354179999999</v>
      </c>
      <c r="BA262" s="322">
        <f>BA273+BA284</f>
        <v>917.59340587000008</v>
      </c>
      <c r="BB262" s="85">
        <f t="shared" si="150"/>
        <v>0.89561901887319639</v>
      </c>
    </row>
    <row r="263" spans="2:54" x14ac:dyDescent="0.35">
      <c r="B263" s="187" t="s">
        <v>63</v>
      </c>
      <c r="C263" s="326">
        <v>2916.4676748795391</v>
      </c>
      <c r="D263" s="327">
        <v>2868.6951012395393</v>
      </c>
      <c r="E263" s="327">
        <v>2503.5391764295391</v>
      </c>
      <c r="F263" s="178">
        <v>0.87271009573230029</v>
      </c>
      <c r="G263" s="326">
        <f>SUM(G257:G262)</f>
        <v>3.2866600000000004</v>
      </c>
      <c r="H263" s="327">
        <f>SUM(H257:H262)</f>
        <v>4.2211360000000004</v>
      </c>
      <c r="I263" s="327">
        <f>SUM(I257:I262)</f>
        <v>3.0244599599999997</v>
      </c>
      <c r="J263" s="178">
        <f>I263/H263</f>
        <v>0.71650379423927568</v>
      </c>
      <c r="K263" s="328">
        <f>SUM(K257:K262)</f>
        <v>210.65748000000002</v>
      </c>
      <c r="L263" s="327">
        <f>SUM(L257:L262)</f>
        <v>223.19662531</v>
      </c>
      <c r="M263" s="327">
        <f>SUM(M257:M262)</f>
        <v>154.16926204999999</v>
      </c>
      <c r="N263" s="178">
        <f t="shared" ref="N263:N272" si="151">M263/L263</f>
        <v>0.69073294381522465</v>
      </c>
      <c r="O263" s="328">
        <f>SUM(O257:O262)</f>
        <v>53.821460000000002</v>
      </c>
      <c r="P263" s="327">
        <f>SUM(P257:P262)</f>
        <v>56.58219699</v>
      </c>
      <c r="Q263" s="327">
        <f>SUM(Q257:Q262)</f>
        <v>50.410609899999997</v>
      </c>
      <c r="R263" s="178">
        <f>Q263/P263</f>
        <v>0.89092705093987901</v>
      </c>
      <c r="S263" s="328">
        <f>SUM(S257:S262)</f>
        <v>1.1111800000000001</v>
      </c>
      <c r="T263" s="327">
        <f>SUM(T257:T262)</f>
        <v>1.1111800000000001</v>
      </c>
      <c r="U263" s="327">
        <f>SUM(U257:U262)</f>
        <v>3.2890000000000003E-2</v>
      </c>
      <c r="V263" s="178">
        <f>U263/T263</f>
        <v>2.959916485177919E-2</v>
      </c>
      <c r="W263" s="328">
        <f>SUM(W257:W262)</f>
        <v>2.6069499999999999</v>
      </c>
      <c r="X263" s="327">
        <f>SUM(X257:X262)</f>
        <v>2.5854999999999997</v>
      </c>
      <c r="Y263" s="327">
        <f>SUM(Y257:Y262)</f>
        <v>1.7847447599999999</v>
      </c>
      <c r="Z263" s="178">
        <f>Y263/X263</f>
        <v>0.69028998646296658</v>
      </c>
      <c r="AA263" s="328">
        <f>SUM(AA257:AA262)</f>
        <v>109.66499697953938</v>
      </c>
      <c r="AB263" s="327">
        <f>SUM(AB257:AB262)</f>
        <v>110.02742241953938</v>
      </c>
      <c r="AC263" s="327">
        <f>SUM(AC257:AC262)</f>
        <v>92.582835899539376</v>
      </c>
      <c r="AD263" s="178">
        <f>AC263/AB263</f>
        <v>0.84145237490447577</v>
      </c>
      <c r="AE263" s="328">
        <f>SUM(AE257:AE262)</f>
        <v>0.61924000000000001</v>
      </c>
      <c r="AF263" s="327">
        <f>SUM(AF257:AF262)</f>
        <v>0.61924000000000001</v>
      </c>
      <c r="AG263" s="327">
        <f>SUM(AG257:AG262)</f>
        <v>3.8060000000000005E-5</v>
      </c>
      <c r="AH263" s="178">
        <f>AG263/AF263</f>
        <v>6.1462437827013768E-5</v>
      </c>
      <c r="AI263" s="328">
        <f>SUM(AI257:AI262)</f>
        <v>109.79938999999999</v>
      </c>
      <c r="AJ263" s="327">
        <f>SUM(AJ257:AJ262)</f>
        <v>109.54139000000001</v>
      </c>
      <c r="AK263" s="327">
        <f>SUM(AK257:AK262)</f>
        <v>83.54503858999999</v>
      </c>
      <c r="AL263" s="178">
        <f>AK263/AJ263</f>
        <v>0.76268010283601462</v>
      </c>
      <c r="AM263" s="328">
        <f>SUM(AM257:AM262)</f>
        <v>39.807507900000004</v>
      </c>
      <c r="AN263" s="327">
        <f>SUM(AN257:AN262)</f>
        <v>43.969760090000001</v>
      </c>
      <c r="AO263" s="327">
        <f>SUM(AO257:AO262)</f>
        <v>36.636967210000002</v>
      </c>
      <c r="AP263" s="178">
        <f>AO263/AN263</f>
        <v>0.83323100091993252</v>
      </c>
      <c r="AQ263" s="328">
        <f>SUM(AQ257:AQ262)</f>
        <v>12.658289999999999</v>
      </c>
      <c r="AR263" s="327">
        <f>SUM(AR257:AR262)</f>
        <v>12.66704839</v>
      </c>
      <c r="AS263" s="327">
        <f>SUM(AS257:AS262)</f>
        <v>9.6056240400000004</v>
      </c>
      <c r="AT263" s="178">
        <f>AS263/AR263</f>
        <v>0.75831588735250743</v>
      </c>
      <c r="AU263" s="328">
        <f>SUM(AU257:AU262)</f>
        <v>0.84979000000000005</v>
      </c>
      <c r="AV263" s="327">
        <f>SUM(AV257:AV262)</f>
        <v>1.29979</v>
      </c>
      <c r="AW263" s="327">
        <f>SUM(AW257:AW262)</f>
        <v>1.0614227099999998</v>
      </c>
      <c r="AX263" s="178">
        <f>AW263/AV263</f>
        <v>0.81661092176428485</v>
      </c>
      <c r="AY263" s="328">
        <f>SUM(AY257:AY262)</f>
        <v>2371.5847299999996</v>
      </c>
      <c r="AZ263" s="327">
        <f>SUM(AZ257:AZ262)</f>
        <v>2302.8738120399998</v>
      </c>
      <c r="BA263" s="327">
        <f>SUM(BA257:BA262)</f>
        <v>2070.6852832499999</v>
      </c>
      <c r="BB263" s="178">
        <f>BA263/AZ263</f>
        <v>0.899174445609629</v>
      </c>
    </row>
    <row r="264" spans="2:54" x14ac:dyDescent="0.35">
      <c r="B264" s="8" t="s">
        <v>64</v>
      </c>
      <c r="C264" s="258">
        <v>4442.2355600000001</v>
      </c>
      <c r="D264" s="322">
        <v>4435.2900920000002</v>
      </c>
      <c r="E264" s="322">
        <v>841.1107112799998</v>
      </c>
      <c r="F264" s="12">
        <v>0.18964051816974134</v>
      </c>
      <c r="G264" s="258"/>
      <c r="H264" s="322">
        <v>0</v>
      </c>
      <c r="I264" s="322">
        <v>0</v>
      </c>
      <c r="J264" s="12">
        <v>0</v>
      </c>
      <c r="K264" s="323">
        <v>0.32</v>
      </c>
      <c r="L264" s="322">
        <v>0.32</v>
      </c>
      <c r="M264" s="322">
        <v>0.13123000000000001</v>
      </c>
      <c r="N264" s="85">
        <f t="shared" si="151"/>
        <v>0.41009375000000003</v>
      </c>
      <c r="O264" s="323">
        <v>3.5740000000000001E-2</v>
      </c>
      <c r="P264" s="322">
        <v>3.5740000000000001E-2</v>
      </c>
      <c r="Q264" s="322">
        <v>6.79468E-3</v>
      </c>
      <c r="R264" s="85">
        <f>Q264/P264</f>
        <v>0.19011415780637941</v>
      </c>
      <c r="S264" s="323">
        <v>0</v>
      </c>
      <c r="T264" s="322">
        <v>0</v>
      </c>
      <c r="U264" s="322">
        <v>0</v>
      </c>
      <c r="V264" s="12">
        <v>0</v>
      </c>
      <c r="W264" s="323">
        <v>0</v>
      </c>
      <c r="X264" s="322">
        <v>0</v>
      </c>
      <c r="Y264" s="322">
        <v>0</v>
      </c>
      <c r="Z264" s="12">
        <v>0</v>
      </c>
      <c r="AA264" s="323">
        <v>0</v>
      </c>
      <c r="AB264" s="322">
        <v>0</v>
      </c>
      <c r="AC264" s="322">
        <v>0</v>
      </c>
      <c r="AD264" s="12">
        <v>0</v>
      </c>
      <c r="AE264" s="323">
        <v>0</v>
      </c>
      <c r="AF264" s="322">
        <v>0</v>
      </c>
      <c r="AG264" s="322">
        <v>0</v>
      </c>
      <c r="AH264" s="12">
        <v>0</v>
      </c>
      <c r="AI264" s="323">
        <v>760.88643000000002</v>
      </c>
      <c r="AJ264" s="322">
        <v>760.88643000000002</v>
      </c>
      <c r="AK264" s="322">
        <v>213.24187050999998</v>
      </c>
      <c r="AL264" s="85">
        <f>AK264/AJ264</f>
        <v>0.28025453221711416</v>
      </c>
      <c r="AM264" s="323">
        <v>0</v>
      </c>
      <c r="AN264" s="322">
        <v>0</v>
      </c>
      <c r="AO264" s="322">
        <v>0</v>
      </c>
      <c r="AP264" s="12">
        <v>0</v>
      </c>
      <c r="AQ264" s="323">
        <v>2.205E-2</v>
      </c>
      <c r="AR264" s="322">
        <v>2.205E-2</v>
      </c>
      <c r="AS264" s="322">
        <v>1.4058179999999998E-2</v>
      </c>
      <c r="AT264" s="85">
        <f t="shared" si="149"/>
        <v>0.63755918367346931</v>
      </c>
      <c r="AU264" s="323">
        <v>0</v>
      </c>
      <c r="AV264" s="322">
        <v>0</v>
      </c>
      <c r="AW264" s="322">
        <v>0</v>
      </c>
      <c r="AX264" s="12">
        <v>0</v>
      </c>
      <c r="AY264" s="9">
        <v>3680.9713400000001</v>
      </c>
      <c r="AZ264" s="322">
        <v>3674.0258720000002</v>
      </c>
      <c r="BA264" s="322">
        <v>627.71675790999996</v>
      </c>
      <c r="BB264" s="85">
        <f t="shared" si="150"/>
        <v>0.1708525687567613</v>
      </c>
    </row>
    <row r="265" spans="2:54" x14ac:dyDescent="0.35">
      <c r="B265" s="8" t="s">
        <v>65</v>
      </c>
      <c r="C265" s="258">
        <v>11.87696</v>
      </c>
      <c r="D265" s="322">
        <v>12.659247580000001</v>
      </c>
      <c r="E265" s="322">
        <v>1.79416295</v>
      </c>
      <c r="F265" s="12">
        <v>0.14172745565341097</v>
      </c>
      <c r="G265" s="258">
        <v>0</v>
      </c>
      <c r="H265" s="322">
        <v>0</v>
      </c>
      <c r="I265" s="322">
        <v>0</v>
      </c>
      <c r="J265" s="12">
        <v>0</v>
      </c>
      <c r="K265" s="323">
        <v>0.62</v>
      </c>
      <c r="L265" s="322">
        <v>0.62</v>
      </c>
      <c r="M265" s="322">
        <v>0.12236860000000001</v>
      </c>
      <c r="N265" s="85">
        <f t="shared" si="151"/>
        <v>0.19736870967741937</v>
      </c>
      <c r="O265" s="323">
        <v>0</v>
      </c>
      <c r="P265" s="322">
        <v>0</v>
      </c>
      <c r="Q265" s="322">
        <v>0</v>
      </c>
      <c r="R265" s="12">
        <v>0</v>
      </c>
      <c r="S265" s="323">
        <v>0</v>
      </c>
      <c r="T265" s="322">
        <v>0</v>
      </c>
      <c r="U265" s="322">
        <v>0</v>
      </c>
      <c r="V265" s="12">
        <v>0</v>
      </c>
      <c r="W265" s="323">
        <v>0</v>
      </c>
      <c r="X265" s="322">
        <v>0</v>
      </c>
      <c r="Y265" s="322">
        <v>0</v>
      </c>
      <c r="Z265" s="12">
        <v>0</v>
      </c>
      <c r="AA265" s="323">
        <v>0</v>
      </c>
      <c r="AB265" s="322">
        <v>0</v>
      </c>
      <c r="AC265" s="322">
        <v>0</v>
      </c>
      <c r="AD265" s="12">
        <v>0</v>
      </c>
      <c r="AE265" s="323">
        <v>0</v>
      </c>
      <c r="AF265" s="322">
        <v>0</v>
      </c>
      <c r="AG265" s="322">
        <v>0</v>
      </c>
      <c r="AH265" s="12">
        <v>0</v>
      </c>
      <c r="AI265" s="323">
        <v>0</v>
      </c>
      <c r="AJ265" s="322">
        <v>0</v>
      </c>
      <c r="AK265" s="322">
        <v>0</v>
      </c>
      <c r="AL265" s="12">
        <v>0</v>
      </c>
      <c r="AM265" s="323">
        <v>0</v>
      </c>
      <c r="AN265" s="322">
        <v>0</v>
      </c>
      <c r="AO265" s="322">
        <v>0</v>
      </c>
      <c r="AP265" s="12">
        <v>0</v>
      </c>
      <c r="AQ265" s="323">
        <v>0</v>
      </c>
      <c r="AR265" s="322">
        <v>0</v>
      </c>
      <c r="AS265" s="322">
        <v>0</v>
      </c>
      <c r="AT265" s="12">
        <v>0</v>
      </c>
      <c r="AU265" s="323">
        <v>0</v>
      </c>
      <c r="AV265" s="322">
        <v>0</v>
      </c>
      <c r="AW265" s="322">
        <v>0</v>
      </c>
      <c r="AX265" s="12">
        <v>0</v>
      </c>
      <c r="AY265" s="323">
        <v>11.256959999999999</v>
      </c>
      <c r="AZ265" s="322">
        <v>12.03924758</v>
      </c>
      <c r="BA265" s="322">
        <v>1.6717943500000001</v>
      </c>
      <c r="BB265" s="85">
        <f t="shared" si="150"/>
        <v>0.13886202928306257</v>
      </c>
    </row>
    <row r="266" spans="2:54" x14ac:dyDescent="0.35">
      <c r="B266" s="329" t="s">
        <v>66</v>
      </c>
      <c r="C266" s="330">
        <v>4454.1125199999997</v>
      </c>
      <c r="D266" s="331">
        <v>4447.94933958</v>
      </c>
      <c r="E266" s="331">
        <v>842.90487422999979</v>
      </c>
      <c r="F266" s="332">
        <v>0.18950415345998331</v>
      </c>
      <c r="G266" s="330">
        <v>0</v>
      </c>
      <c r="H266" s="331">
        <v>0</v>
      </c>
      <c r="I266" s="331">
        <v>0</v>
      </c>
      <c r="J266" s="332">
        <v>0</v>
      </c>
      <c r="K266" s="333">
        <f>SUM(K264:K265)</f>
        <v>0.94</v>
      </c>
      <c r="L266" s="331">
        <f>SUM(L264:L265)</f>
        <v>0.94</v>
      </c>
      <c r="M266" s="331">
        <f>SUM(M264:M265)</f>
        <v>0.25359860000000001</v>
      </c>
      <c r="N266" s="178">
        <f t="shared" si="151"/>
        <v>0.26978574468085109</v>
      </c>
      <c r="O266" s="333">
        <f>SUM(O264:O265)</f>
        <v>3.5740000000000001E-2</v>
      </c>
      <c r="P266" s="330">
        <f>SUM(P264:P265)</f>
        <v>3.5740000000000001E-2</v>
      </c>
      <c r="Q266" s="330">
        <f>SUM(Q264:Q265)</f>
        <v>6.79468E-3</v>
      </c>
      <c r="R266" s="178">
        <f>Q266/P266</f>
        <v>0.19011415780637941</v>
      </c>
      <c r="S266" s="333">
        <f t="shared" ref="S266:BA266" si="152">SUM(S264:S265)</f>
        <v>0</v>
      </c>
      <c r="T266" s="330">
        <f t="shared" si="152"/>
        <v>0</v>
      </c>
      <c r="U266" s="330">
        <f t="shared" si="152"/>
        <v>0</v>
      </c>
      <c r="V266" s="332">
        <f t="shared" si="152"/>
        <v>0</v>
      </c>
      <c r="W266" s="333">
        <f t="shared" si="152"/>
        <v>0</v>
      </c>
      <c r="X266" s="330">
        <f t="shared" si="152"/>
        <v>0</v>
      </c>
      <c r="Y266" s="330">
        <f t="shared" si="152"/>
        <v>0</v>
      </c>
      <c r="Z266" s="332">
        <f t="shared" si="152"/>
        <v>0</v>
      </c>
      <c r="AA266" s="333">
        <f t="shared" si="152"/>
        <v>0</v>
      </c>
      <c r="AB266" s="330">
        <f t="shared" si="152"/>
        <v>0</v>
      </c>
      <c r="AC266" s="330">
        <f t="shared" si="152"/>
        <v>0</v>
      </c>
      <c r="AD266" s="332">
        <f t="shared" si="152"/>
        <v>0</v>
      </c>
      <c r="AE266" s="333">
        <f t="shared" si="152"/>
        <v>0</v>
      </c>
      <c r="AF266" s="330">
        <f t="shared" si="152"/>
        <v>0</v>
      </c>
      <c r="AG266" s="330">
        <f t="shared" si="152"/>
        <v>0</v>
      </c>
      <c r="AH266" s="332">
        <f t="shared" si="152"/>
        <v>0</v>
      </c>
      <c r="AI266" s="333">
        <f t="shared" si="152"/>
        <v>760.88643000000002</v>
      </c>
      <c r="AJ266" s="330">
        <f t="shared" si="152"/>
        <v>760.88643000000002</v>
      </c>
      <c r="AK266" s="330">
        <f t="shared" si="152"/>
        <v>213.24187050999998</v>
      </c>
      <c r="AL266" s="332">
        <f t="shared" si="152"/>
        <v>0.28025453221711416</v>
      </c>
      <c r="AM266" s="333">
        <f t="shared" si="152"/>
        <v>0</v>
      </c>
      <c r="AN266" s="330">
        <f t="shared" si="152"/>
        <v>0</v>
      </c>
      <c r="AO266" s="330">
        <f t="shared" si="152"/>
        <v>0</v>
      </c>
      <c r="AP266" s="332">
        <f t="shared" si="152"/>
        <v>0</v>
      </c>
      <c r="AQ266" s="333">
        <f t="shared" si="152"/>
        <v>2.205E-2</v>
      </c>
      <c r="AR266" s="330">
        <f t="shared" si="152"/>
        <v>2.205E-2</v>
      </c>
      <c r="AS266" s="330">
        <f t="shared" si="152"/>
        <v>1.4058179999999998E-2</v>
      </c>
      <c r="AT266" s="178">
        <f t="shared" si="152"/>
        <v>0.63755918367346931</v>
      </c>
      <c r="AU266" s="333">
        <f t="shared" si="152"/>
        <v>0</v>
      </c>
      <c r="AV266" s="330">
        <f t="shared" si="152"/>
        <v>0</v>
      </c>
      <c r="AW266" s="330">
        <f t="shared" si="152"/>
        <v>0</v>
      </c>
      <c r="AX266" s="332">
        <f t="shared" si="152"/>
        <v>0</v>
      </c>
      <c r="AY266" s="333">
        <f t="shared" si="152"/>
        <v>3692.2283000000002</v>
      </c>
      <c r="AZ266" s="330">
        <f t="shared" si="152"/>
        <v>3686.0651195800001</v>
      </c>
      <c r="BA266" s="330">
        <f t="shared" si="152"/>
        <v>629.38855225999998</v>
      </c>
      <c r="BB266" s="178">
        <f>BA266/AZ266</f>
        <v>0.17074808280427617</v>
      </c>
    </row>
    <row r="267" spans="2:54" x14ac:dyDescent="0.35">
      <c r="B267" s="343" t="s">
        <v>177</v>
      </c>
      <c r="C267" s="344">
        <v>7061.95172</v>
      </c>
      <c r="D267" s="207">
        <v>7002.5264737499992</v>
      </c>
      <c r="E267" s="207">
        <v>3277.8707972799994</v>
      </c>
      <c r="F267" s="319">
        <v>0.46809830845589523</v>
      </c>
      <c r="G267" s="344">
        <f>G274+G277</f>
        <v>1.88666</v>
      </c>
      <c r="H267" s="207">
        <f>H274+H277</f>
        <v>1.721136</v>
      </c>
      <c r="I267" s="207">
        <f>I274+I277</f>
        <v>1.6244599599999998</v>
      </c>
      <c r="J267" s="319">
        <f>I267/H267</f>
        <v>0.94383009826068354</v>
      </c>
      <c r="K267" s="209">
        <f>K274+K277</f>
        <v>211.59748000000002</v>
      </c>
      <c r="L267" s="207">
        <f>L274+L277</f>
        <v>224.13662531</v>
      </c>
      <c r="M267" s="207">
        <f>M274+M277</f>
        <v>154.42286064999999</v>
      </c>
      <c r="N267" s="319">
        <f t="shared" si="151"/>
        <v>0.68896754573876562</v>
      </c>
      <c r="O267" s="209">
        <f>O274+O277</f>
        <v>53.362199999999994</v>
      </c>
      <c r="P267" s="207">
        <f>P274+P277</f>
        <v>56.122936989999999</v>
      </c>
      <c r="Q267" s="207">
        <f>Q274+Q277</f>
        <v>50.287330060000002</v>
      </c>
      <c r="R267" s="319">
        <f>Q267/P267</f>
        <v>0.89602099884687458</v>
      </c>
      <c r="S267" s="209">
        <f t="shared" ref="S267:Y267" si="153">S274+S277</f>
        <v>0</v>
      </c>
      <c r="T267" s="207">
        <f t="shared" si="153"/>
        <v>0</v>
      </c>
      <c r="U267" s="207">
        <f t="shared" si="153"/>
        <v>0</v>
      </c>
      <c r="V267" s="346">
        <f t="shared" si="153"/>
        <v>0</v>
      </c>
      <c r="W267" s="209">
        <f t="shared" si="153"/>
        <v>1.94</v>
      </c>
      <c r="X267" s="207">
        <f t="shared" si="153"/>
        <v>1.94</v>
      </c>
      <c r="Y267" s="207">
        <f t="shared" si="153"/>
        <v>1.13924476</v>
      </c>
      <c r="Z267" s="319">
        <f>Y267/X267</f>
        <v>0.58723956701030933</v>
      </c>
      <c r="AA267" s="209">
        <f>AA274+AA277</f>
        <v>102.12822</v>
      </c>
      <c r="AB267" s="207">
        <f>AB274+AB277</f>
        <v>102.69195544</v>
      </c>
      <c r="AC267" s="207">
        <f>AC274+AC277</f>
        <v>85.307557849999995</v>
      </c>
      <c r="AD267" s="319">
        <f>AC267/AB267</f>
        <v>0.83071315065027451</v>
      </c>
      <c r="AE267" s="209">
        <f t="shared" ref="AE267:AK267" si="154">AE274+AE277</f>
        <v>0</v>
      </c>
      <c r="AF267" s="207">
        <f t="shared" si="154"/>
        <v>0</v>
      </c>
      <c r="AG267" s="207">
        <f t="shared" si="154"/>
        <v>0</v>
      </c>
      <c r="AH267" s="346">
        <f t="shared" si="154"/>
        <v>0</v>
      </c>
      <c r="AI267" s="209">
        <f t="shared" si="154"/>
        <v>646.15378999999996</v>
      </c>
      <c r="AJ267" s="207">
        <f t="shared" si="154"/>
        <v>645.89578999999992</v>
      </c>
      <c r="AK267" s="207">
        <f t="shared" si="154"/>
        <v>291.66590926999999</v>
      </c>
      <c r="AL267" s="319">
        <f>AK267/AJ267</f>
        <v>0.45156806064643962</v>
      </c>
      <c r="AM267" s="209">
        <f t="shared" ref="AM267:AS267" si="155">AM274+AM277</f>
        <v>0</v>
      </c>
      <c r="AN267" s="207">
        <f t="shared" si="155"/>
        <v>0</v>
      </c>
      <c r="AO267" s="207">
        <f t="shared" si="155"/>
        <v>0</v>
      </c>
      <c r="AP267" s="346">
        <f t="shared" si="155"/>
        <v>0</v>
      </c>
      <c r="AQ267" s="209">
        <f t="shared" si="155"/>
        <v>12.680339999999999</v>
      </c>
      <c r="AR267" s="207">
        <f t="shared" si="155"/>
        <v>12.68909839</v>
      </c>
      <c r="AS267" s="207">
        <f t="shared" si="155"/>
        <v>9.6196822199999996</v>
      </c>
      <c r="AT267" s="319">
        <f>AS267/AR267</f>
        <v>0.75810604696556383</v>
      </c>
      <c r="AU267" s="209">
        <f t="shared" ref="AU267:BA267" si="156">AU274+AU277</f>
        <v>0</v>
      </c>
      <c r="AV267" s="207">
        <f t="shared" si="156"/>
        <v>0</v>
      </c>
      <c r="AW267" s="207">
        <f t="shared" si="156"/>
        <v>0</v>
      </c>
      <c r="AX267" s="346">
        <f t="shared" si="156"/>
        <v>0</v>
      </c>
      <c r="AY267" s="209">
        <f t="shared" si="156"/>
        <v>6032.2030300000006</v>
      </c>
      <c r="AZ267" s="207">
        <f t="shared" si="156"/>
        <v>5957.3289316199998</v>
      </c>
      <c r="BA267" s="207">
        <f t="shared" si="156"/>
        <v>2683.8037525099999</v>
      </c>
      <c r="BB267" s="319">
        <f>BA267/AZ267</f>
        <v>0.45050454378388377</v>
      </c>
    </row>
    <row r="268" spans="2:54" x14ac:dyDescent="0.35">
      <c r="B268" s="8" t="s">
        <v>57</v>
      </c>
      <c r="C268" s="258">
        <v>621.00834999999995</v>
      </c>
      <c r="D268" s="322">
        <v>623.78990369000007</v>
      </c>
      <c r="E268" s="322">
        <v>566.36706991999995</v>
      </c>
      <c r="F268" s="12">
        <v>0.9079452337552788</v>
      </c>
      <c r="G268" s="258">
        <v>0</v>
      </c>
      <c r="H268" s="322">
        <v>0</v>
      </c>
      <c r="I268" s="322">
        <v>0</v>
      </c>
      <c r="J268" s="12">
        <v>0</v>
      </c>
      <c r="K268" s="323">
        <v>79.770570000000006</v>
      </c>
      <c r="L268" s="322">
        <v>80.032826</v>
      </c>
      <c r="M268" s="322">
        <v>64.687616339999991</v>
      </c>
      <c r="N268" s="85">
        <f t="shared" si="151"/>
        <v>0.80826355350740697</v>
      </c>
      <c r="O268" s="323">
        <v>13.322480000000001</v>
      </c>
      <c r="P268" s="322">
        <v>15.000305170000001</v>
      </c>
      <c r="Q268" s="322">
        <v>14.757703339999997</v>
      </c>
      <c r="R268" s="85">
        <f>Q268/P268</f>
        <v>0.98382687370352995</v>
      </c>
      <c r="S268" s="323">
        <v>0</v>
      </c>
      <c r="T268" s="322">
        <v>0</v>
      </c>
      <c r="U268" s="322">
        <v>0</v>
      </c>
      <c r="V268" s="12">
        <v>0</v>
      </c>
      <c r="W268" s="323">
        <v>0</v>
      </c>
      <c r="X268" s="322">
        <v>0</v>
      </c>
      <c r="Y268" s="322">
        <v>0</v>
      </c>
      <c r="Z268" s="12">
        <v>0</v>
      </c>
      <c r="AA268" s="323">
        <v>0.27803</v>
      </c>
      <c r="AB268" s="322">
        <v>4.1765440000000001E-2</v>
      </c>
      <c r="AC268" s="322">
        <v>3.909178E-2</v>
      </c>
      <c r="AD268" s="85">
        <f>AC268/AB268</f>
        <v>0.93598391397289238</v>
      </c>
      <c r="AE268" s="323">
        <v>0</v>
      </c>
      <c r="AF268" s="322">
        <v>0</v>
      </c>
      <c r="AG268" s="322">
        <v>0</v>
      </c>
      <c r="AH268" s="12">
        <v>0</v>
      </c>
      <c r="AI268" s="323">
        <v>3.5822500000000002</v>
      </c>
      <c r="AJ268" s="322">
        <v>3.5742500000000001</v>
      </c>
      <c r="AK268" s="322">
        <v>2.8801480800000001</v>
      </c>
      <c r="AL268" s="85">
        <f>AK268/AJ268</f>
        <v>0.80580487654752742</v>
      </c>
      <c r="AM268" s="323">
        <v>0</v>
      </c>
      <c r="AN268" s="322">
        <v>0</v>
      </c>
      <c r="AO268" s="322">
        <v>0</v>
      </c>
      <c r="AP268" s="12">
        <v>0</v>
      </c>
      <c r="AQ268" s="323">
        <v>5.7238899999999999</v>
      </c>
      <c r="AR268" s="322">
        <v>5.7238899999999999</v>
      </c>
      <c r="AS268" s="322">
        <v>4.8901893300000001</v>
      </c>
      <c r="AT268" s="85">
        <f>AS268/AR268</f>
        <v>0.85434718871257143</v>
      </c>
      <c r="AU268" s="323">
        <v>0</v>
      </c>
      <c r="AV268" s="322">
        <v>0</v>
      </c>
      <c r="AW268" s="322">
        <v>0</v>
      </c>
      <c r="AX268" s="12">
        <v>0</v>
      </c>
      <c r="AY268" s="323">
        <v>518.33113000000003</v>
      </c>
      <c r="AZ268" s="322">
        <v>519.41686707999997</v>
      </c>
      <c r="BA268" s="322">
        <v>479.11232105000005</v>
      </c>
      <c r="BB268" s="85">
        <f>BA268/AZ268</f>
        <v>0.92240424101631591</v>
      </c>
    </row>
    <row r="269" spans="2:54" x14ac:dyDescent="0.35">
      <c r="B269" s="8" t="s">
        <v>58</v>
      </c>
      <c r="C269" s="258">
        <v>265.39188000000001</v>
      </c>
      <c r="D269" s="322">
        <v>319.47329214999996</v>
      </c>
      <c r="E269" s="322">
        <v>270.43578847999999</v>
      </c>
      <c r="F269" s="85">
        <v>0.84650515434330653</v>
      </c>
      <c r="G269" s="258">
        <v>0.52700000000000002</v>
      </c>
      <c r="H269" s="322">
        <v>0.36147600000000002</v>
      </c>
      <c r="I269" s="322">
        <v>0.32280609999999998</v>
      </c>
      <c r="J269" s="85">
        <f>I269/H269</f>
        <v>0.89302222000907383</v>
      </c>
      <c r="K269" s="323">
        <v>43.855020000000003</v>
      </c>
      <c r="L269" s="322">
        <v>43.65502</v>
      </c>
      <c r="M269" s="322">
        <v>35.366615779999997</v>
      </c>
      <c r="N269" s="85">
        <f t="shared" si="151"/>
        <v>0.81013857696090841</v>
      </c>
      <c r="O269" s="323">
        <v>16.59413</v>
      </c>
      <c r="P269" s="322">
        <v>15.346814510000002</v>
      </c>
      <c r="Q269" s="322">
        <v>12.722094510000003</v>
      </c>
      <c r="R269" s="85">
        <f>Q269/P269</f>
        <v>0.82897297688131122</v>
      </c>
      <c r="S269" s="323">
        <v>0</v>
      </c>
      <c r="T269" s="322">
        <v>0</v>
      </c>
      <c r="U269" s="322">
        <v>0</v>
      </c>
      <c r="V269" s="12">
        <v>0</v>
      </c>
      <c r="W269" s="323">
        <v>0</v>
      </c>
      <c r="X269" s="322">
        <v>0</v>
      </c>
      <c r="Y269" s="322">
        <v>0</v>
      </c>
      <c r="Z269" s="12">
        <v>0</v>
      </c>
      <c r="AA269" s="323">
        <v>1.3267599999999999</v>
      </c>
      <c r="AB269" s="322">
        <v>1.12676</v>
      </c>
      <c r="AC269" s="322">
        <v>0.49748785000000001</v>
      </c>
      <c r="AD269" s="85">
        <f>AC269/AB269</f>
        <v>0.44152068763534386</v>
      </c>
      <c r="AE269" s="323">
        <v>0</v>
      </c>
      <c r="AF269" s="322">
        <v>0</v>
      </c>
      <c r="AG269" s="322">
        <v>0</v>
      </c>
      <c r="AH269" s="12">
        <v>0</v>
      </c>
      <c r="AI269" s="323">
        <v>0</v>
      </c>
      <c r="AJ269" s="322">
        <v>0</v>
      </c>
      <c r="AK269" s="322">
        <v>0</v>
      </c>
      <c r="AL269" s="12">
        <v>0</v>
      </c>
      <c r="AM269" s="323">
        <v>0</v>
      </c>
      <c r="AN269" s="322">
        <v>0</v>
      </c>
      <c r="AO269" s="322">
        <v>0</v>
      </c>
      <c r="AP269" s="12">
        <v>0</v>
      </c>
      <c r="AQ269" s="323">
        <v>5.0075599999999998</v>
      </c>
      <c r="AR269" s="322">
        <v>5.0075599999999998</v>
      </c>
      <c r="AS269" s="322">
        <v>3.7259667900000002</v>
      </c>
      <c r="AT269" s="85">
        <f>AS269/AR269</f>
        <v>0.74406832669004475</v>
      </c>
      <c r="AU269" s="323">
        <v>0</v>
      </c>
      <c r="AV269" s="322">
        <v>0</v>
      </c>
      <c r="AW269" s="322">
        <v>0</v>
      </c>
      <c r="AX269" s="12">
        <v>0</v>
      </c>
      <c r="AY269" s="323">
        <v>198.08141000000001</v>
      </c>
      <c r="AZ269" s="322">
        <v>253.97566164000003</v>
      </c>
      <c r="BA269" s="322">
        <v>217.80081744999981</v>
      </c>
      <c r="BB269" s="85">
        <f>BA269/AZ269</f>
        <v>0.85756570548371458</v>
      </c>
    </row>
    <row r="270" spans="2:54" x14ac:dyDescent="0.35">
      <c r="B270" s="8" t="s">
        <v>59</v>
      </c>
      <c r="C270" s="258">
        <v>2.5407099999999998</v>
      </c>
      <c r="D270" s="322">
        <v>3.65814825</v>
      </c>
      <c r="E270" s="322">
        <v>4.1074908900000002</v>
      </c>
      <c r="F270" s="12">
        <v>1.1228333597469704</v>
      </c>
      <c r="G270" s="258">
        <v>0</v>
      </c>
      <c r="H270" s="322">
        <v>0</v>
      </c>
      <c r="I270" s="322">
        <v>0</v>
      </c>
      <c r="J270" s="12">
        <v>0</v>
      </c>
      <c r="K270" s="323">
        <v>1.17</v>
      </c>
      <c r="L270" s="322">
        <v>1.37</v>
      </c>
      <c r="M270" s="322">
        <v>1.27562208</v>
      </c>
      <c r="N270" s="85">
        <f t="shared" si="151"/>
        <v>0.93111100729926999</v>
      </c>
      <c r="O270" s="258">
        <v>0</v>
      </c>
      <c r="P270" s="322">
        <v>0</v>
      </c>
      <c r="Q270" s="322">
        <v>0</v>
      </c>
      <c r="R270" s="12">
        <v>0</v>
      </c>
      <c r="S270" s="323">
        <v>0</v>
      </c>
      <c r="T270" s="322">
        <v>0</v>
      </c>
      <c r="U270" s="322">
        <v>0</v>
      </c>
      <c r="V270" s="12">
        <v>0</v>
      </c>
      <c r="W270" s="323">
        <v>0</v>
      </c>
      <c r="X270" s="322">
        <v>0</v>
      </c>
      <c r="Y270" s="322">
        <v>0</v>
      </c>
      <c r="Z270" s="12">
        <v>0</v>
      </c>
      <c r="AA270" s="323">
        <v>0.03</v>
      </c>
      <c r="AB270" s="322">
        <v>0.03</v>
      </c>
      <c r="AC270" s="322">
        <v>0</v>
      </c>
      <c r="AD270" s="12">
        <v>0</v>
      </c>
      <c r="AE270" s="323">
        <v>0</v>
      </c>
      <c r="AF270" s="322">
        <v>0</v>
      </c>
      <c r="AG270" s="322">
        <v>0</v>
      </c>
      <c r="AH270" s="12">
        <v>0</v>
      </c>
      <c r="AI270" s="323">
        <v>0</v>
      </c>
      <c r="AJ270" s="322">
        <v>0</v>
      </c>
      <c r="AK270" s="322">
        <v>0</v>
      </c>
      <c r="AL270" s="12">
        <v>0</v>
      </c>
      <c r="AM270" s="323">
        <v>0</v>
      </c>
      <c r="AN270" s="322">
        <v>0</v>
      </c>
      <c r="AO270" s="322">
        <v>0</v>
      </c>
      <c r="AP270" s="12">
        <v>0</v>
      </c>
      <c r="AQ270" s="323">
        <v>0</v>
      </c>
      <c r="AR270" s="322">
        <v>0</v>
      </c>
      <c r="AS270" s="322">
        <v>0</v>
      </c>
      <c r="AT270" s="12">
        <v>0</v>
      </c>
      <c r="AU270" s="323">
        <v>0</v>
      </c>
      <c r="AV270" s="322">
        <v>0</v>
      </c>
      <c r="AW270" s="322">
        <v>0</v>
      </c>
      <c r="AX270" s="12">
        <v>0</v>
      </c>
      <c r="AY270" s="323">
        <v>1.3407100000000001</v>
      </c>
      <c r="AZ270" s="322">
        <v>2.2581482500000001</v>
      </c>
      <c r="BA270" s="322">
        <v>2.83186881</v>
      </c>
      <c r="BB270" s="12">
        <v>0</v>
      </c>
    </row>
    <row r="271" spans="2:54" x14ac:dyDescent="0.35">
      <c r="B271" s="8" t="s">
        <v>60</v>
      </c>
      <c r="C271" s="258">
        <v>312.34757999999999</v>
      </c>
      <c r="D271" s="322">
        <v>259.85346695999999</v>
      </c>
      <c r="E271" s="322">
        <v>255.58231146999987</v>
      </c>
      <c r="F271" s="12">
        <v>0.98356321529988444</v>
      </c>
      <c r="G271" s="258">
        <v>0</v>
      </c>
      <c r="H271" s="322">
        <v>0</v>
      </c>
      <c r="I271" s="322">
        <v>0</v>
      </c>
      <c r="J271" s="12">
        <v>0</v>
      </c>
      <c r="K271" s="323">
        <v>1.06595</v>
      </c>
      <c r="L271" s="322">
        <v>1.06595</v>
      </c>
      <c r="M271" s="322">
        <v>0.75986603000000008</v>
      </c>
      <c r="N271" s="85">
        <f t="shared" si="151"/>
        <v>0.71285335147051931</v>
      </c>
      <c r="O271" s="323">
        <v>0.19519</v>
      </c>
      <c r="P271" s="322">
        <v>0.19519</v>
      </c>
      <c r="Q271" s="322">
        <v>0.13460755999999999</v>
      </c>
      <c r="R271" s="85">
        <f>Q271/P271</f>
        <v>0.6896232388954352</v>
      </c>
      <c r="S271" s="323">
        <v>0</v>
      </c>
      <c r="T271" s="322">
        <v>0</v>
      </c>
      <c r="U271" s="322">
        <v>0</v>
      </c>
      <c r="V271" s="12">
        <v>0</v>
      </c>
      <c r="W271" s="323">
        <v>0</v>
      </c>
      <c r="X271" s="322">
        <v>0</v>
      </c>
      <c r="Y271" s="322">
        <v>0</v>
      </c>
      <c r="Z271" s="12">
        <v>0</v>
      </c>
      <c r="AA271" s="323">
        <v>7.4210900000000004</v>
      </c>
      <c r="AB271" s="322">
        <v>7.4210900000000004</v>
      </c>
      <c r="AC271" s="322">
        <v>7.1398469699999998</v>
      </c>
      <c r="AD271" s="85">
        <f>AC271/AB271</f>
        <v>0.96210219388256968</v>
      </c>
      <c r="AE271" s="323">
        <v>0</v>
      </c>
      <c r="AF271" s="322">
        <v>0</v>
      </c>
      <c r="AG271" s="322">
        <v>0</v>
      </c>
      <c r="AH271" s="12">
        <v>0</v>
      </c>
      <c r="AI271" s="323">
        <v>2.7328399999999999</v>
      </c>
      <c r="AJ271" s="322">
        <v>2.7328399999999999</v>
      </c>
      <c r="AK271" s="322">
        <v>2.7328399999999999</v>
      </c>
      <c r="AL271" s="85">
        <f>AK271/AJ271</f>
        <v>1</v>
      </c>
      <c r="AM271" s="323">
        <v>0</v>
      </c>
      <c r="AN271" s="322">
        <v>0</v>
      </c>
      <c r="AO271" s="322">
        <v>0</v>
      </c>
      <c r="AP271" s="12">
        <v>0</v>
      </c>
      <c r="AQ271" s="323">
        <v>0.52219000000000004</v>
      </c>
      <c r="AR271" s="322">
        <v>0.53094839000000005</v>
      </c>
      <c r="AS271" s="322">
        <v>0.25589955000000003</v>
      </c>
      <c r="AT271" s="85">
        <f>AS271/AR271</f>
        <v>0.48196690077542192</v>
      </c>
      <c r="AU271" s="323">
        <v>0</v>
      </c>
      <c r="AV271" s="322">
        <v>0</v>
      </c>
      <c r="AW271" s="322">
        <v>0</v>
      </c>
      <c r="AX271" s="12">
        <v>0</v>
      </c>
      <c r="AY271" s="323">
        <v>300.41032000000001</v>
      </c>
      <c r="AZ271" s="322">
        <v>247.90744856999999</v>
      </c>
      <c r="BA271" s="322">
        <v>244.55925135999999</v>
      </c>
      <c r="BB271" s="85">
        <f>BA271/AZ271</f>
        <v>0.98649416453876904</v>
      </c>
    </row>
    <row r="272" spans="2:54" x14ac:dyDescent="0.35">
      <c r="B272" s="8" t="s">
        <v>61</v>
      </c>
      <c r="C272" s="258">
        <v>332.71003999999999</v>
      </c>
      <c r="D272" s="322">
        <v>394.26993512000001</v>
      </c>
      <c r="E272" s="322">
        <v>292.42010080000006</v>
      </c>
      <c r="F272" s="85">
        <v>0.74167486473702104</v>
      </c>
      <c r="G272" s="258">
        <v>1.3596600000000001</v>
      </c>
      <c r="H272" s="322">
        <v>1.3596600000000001</v>
      </c>
      <c r="I272" s="322">
        <v>1.3016538599999998</v>
      </c>
      <c r="J272" s="85">
        <f>I272/H272</f>
        <v>0.95733776091081579</v>
      </c>
      <c r="K272" s="323">
        <v>84.795940000000002</v>
      </c>
      <c r="L272" s="322">
        <v>97.072829310000003</v>
      </c>
      <c r="M272" s="322">
        <v>52.079541820000003</v>
      </c>
      <c r="N272" s="85">
        <f t="shared" si="151"/>
        <v>0.53649967957238687</v>
      </c>
      <c r="O272" s="323">
        <v>23.214659999999999</v>
      </c>
      <c r="P272" s="322">
        <v>25.54488731</v>
      </c>
      <c r="Q272" s="322">
        <v>22.66612997</v>
      </c>
      <c r="R272" s="85">
        <f>Q272/P272</f>
        <v>0.88730592916442186</v>
      </c>
      <c r="S272" s="323">
        <v>0</v>
      </c>
      <c r="T272" s="322">
        <v>0</v>
      </c>
      <c r="U272" s="322">
        <v>0</v>
      </c>
      <c r="V272" s="12">
        <v>0</v>
      </c>
      <c r="W272" s="323">
        <v>1.94</v>
      </c>
      <c r="X272" s="322">
        <v>1.94</v>
      </c>
      <c r="Y272" s="322">
        <v>1.13924476</v>
      </c>
      <c r="Z272" s="85">
        <f>Y272/X272</f>
        <v>0.58723956701030933</v>
      </c>
      <c r="AA272" s="323">
        <v>0</v>
      </c>
      <c r="AB272" s="322">
        <v>0</v>
      </c>
      <c r="AC272" s="322">
        <v>0</v>
      </c>
      <c r="AD272" s="12">
        <v>0</v>
      </c>
      <c r="AE272" s="323">
        <v>0</v>
      </c>
      <c r="AF272" s="322">
        <v>0</v>
      </c>
      <c r="AG272" s="322">
        <v>0</v>
      </c>
      <c r="AH272" s="12">
        <v>0</v>
      </c>
      <c r="AI272" s="323">
        <v>9.4176400000000005</v>
      </c>
      <c r="AJ272" s="322">
        <v>12.16764</v>
      </c>
      <c r="AK272" s="322">
        <v>5.7123433099999996</v>
      </c>
      <c r="AL272" s="85">
        <f>AK272/AJ272</f>
        <v>0.46947011170613195</v>
      </c>
      <c r="AM272" s="323">
        <v>0</v>
      </c>
      <c r="AN272" s="322">
        <v>0</v>
      </c>
      <c r="AO272" s="322">
        <v>0</v>
      </c>
      <c r="AP272" s="12">
        <v>0</v>
      </c>
      <c r="AQ272" s="323">
        <v>1.40465</v>
      </c>
      <c r="AR272" s="322">
        <v>1.40465</v>
      </c>
      <c r="AS272" s="322">
        <v>0.73356836999999997</v>
      </c>
      <c r="AT272" s="85">
        <f>AS272/AR272</f>
        <v>0.52224281493610503</v>
      </c>
      <c r="AU272" s="323">
        <v>0</v>
      </c>
      <c r="AV272" s="322">
        <v>0</v>
      </c>
      <c r="AW272" s="322">
        <v>0</v>
      </c>
      <c r="AX272" s="12">
        <v>0</v>
      </c>
      <c r="AY272" s="323">
        <v>210.57749000000001</v>
      </c>
      <c r="AZ272" s="322">
        <v>254.78026850000003</v>
      </c>
      <c r="BA272" s="322">
        <v>208.78761871000006</v>
      </c>
      <c r="BB272" s="85">
        <f>BA272/AZ272</f>
        <v>0.81948111578350125</v>
      </c>
    </row>
    <row r="273" spans="2:54" x14ac:dyDescent="0.35">
      <c r="B273" s="8" t="s">
        <v>62</v>
      </c>
      <c r="C273" s="258">
        <v>1310.3553400000001</v>
      </c>
      <c r="D273" s="322">
        <v>1190.047088</v>
      </c>
      <c r="E273" s="322">
        <v>1060.17416149</v>
      </c>
      <c r="F273" s="12">
        <v>0.89086740531564579</v>
      </c>
      <c r="G273" s="258">
        <v>0</v>
      </c>
      <c r="H273" s="322">
        <v>0</v>
      </c>
      <c r="I273" s="322">
        <v>0</v>
      </c>
      <c r="J273" s="12">
        <v>0</v>
      </c>
      <c r="K273" s="323">
        <v>0</v>
      </c>
      <c r="L273" s="322">
        <v>0</v>
      </c>
      <c r="M273" s="322">
        <v>0</v>
      </c>
      <c r="N273" s="12">
        <v>0</v>
      </c>
      <c r="O273" s="323">
        <v>0</v>
      </c>
      <c r="P273" s="322">
        <v>0</v>
      </c>
      <c r="Q273" s="322">
        <v>0</v>
      </c>
      <c r="R273" s="12">
        <v>0</v>
      </c>
      <c r="S273" s="323">
        <v>0</v>
      </c>
      <c r="T273" s="322">
        <v>0</v>
      </c>
      <c r="U273" s="322">
        <v>0</v>
      </c>
      <c r="V273" s="12">
        <v>0</v>
      </c>
      <c r="W273" s="323">
        <v>0</v>
      </c>
      <c r="X273" s="322">
        <v>0</v>
      </c>
      <c r="Y273" s="322">
        <v>0</v>
      </c>
      <c r="Z273" s="12">
        <v>0</v>
      </c>
      <c r="AA273" s="323">
        <v>93.072339999999997</v>
      </c>
      <c r="AB273" s="322">
        <v>94.072339999999997</v>
      </c>
      <c r="AC273" s="322">
        <v>77.631131249999996</v>
      </c>
      <c r="AD273" s="12">
        <v>0</v>
      </c>
      <c r="AE273" s="323">
        <v>0</v>
      </c>
      <c r="AF273" s="322">
        <v>0</v>
      </c>
      <c r="AG273" s="322">
        <v>0</v>
      </c>
      <c r="AH273" s="12">
        <v>0</v>
      </c>
      <c r="AI273" s="323">
        <v>85.549329999999998</v>
      </c>
      <c r="AJ273" s="322">
        <v>82.549329999999998</v>
      </c>
      <c r="AK273" s="322">
        <v>67.09870737</v>
      </c>
      <c r="AL273" s="12">
        <v>0</v>
      </c>
      <c r="AM273" s="323">
        <v>0</v>
      </c>
      <c r="AN273" s="322">
        <v>0</v>
      </c>
      <c r="AO273" s="322">
        <v>0</v>
      </c>
      <c r="AP273" s="12">
        <v>0</v>
      </c>
      <c r="AQ273" s="323">
        <v>0</v>
      </c>
      <c r="AR273" s="322">
        <v>0</v>
      </c>
      <c r="AS273" s="322">
        <v>0</v>
      </c>
      <c r="AT273" s="12">
        <v>0</v>
      </c>
      <c r="AU273" s="323">
        <v>0</v>
      </c>
      <c r="AV273" s="322">
        <v>0</v>
      </c>
      <c r="AW273" s="322">
        <v>0</v>
      </c>
      <c r="AX273" s="12">
        <v>0</v>
      </c>
      <c r="AY273" s="323">
        <v>1131.7336700000001</v>
      </c>
      <c r="AZ273" s="322">
        <v>1013.425418</v>
      </c>
      <c r="BA273" s="322">
        <v>915.44432287000018</v>
      </c>
      <c r="BB273" s="12">
        <v>0</v>
      </c>
    </row>
    <row r="274" spans="2:54" x14ac:dyDescent="0.35">
      <c r="B274" s="187" t="s">
        <v>63</v>
      </c>
      <c r="C274" s="326">
        <v>2844.3539000000001</v>
      </c>
      <c r="D274" s="327">
        <v>2791.0918341699999</v>
      </c>
      <c r="E274" s="327">
        <v>2449.0869230499998</v>
      </c>
      <c r="F274" s="178">
        <v>0.87746554701891288</v>
      </c>
      <c r="G274" s="326">
        <f>SUM(G268:G273)</f>
        <v>1.88666</v>
      </c>
      <c r="H274" s="327">
        <f>SUM(H268:H273)</f>
        <v>1.721136</v>
      </c>
      <c r="I274" s="327">
        <f>SUM(I268:I273)</f>
        <v>1.6244599599999998</v>
      </c>
      <c r="J274" s="178">
        <f>I274/H274</f>
        <v>0.94383009826068354</v>
      </c>
      <c r="K274" s="328">
        <f>SUM(K268:K273)</f>
        <v>210.65748000000002</v>
      </c>
      <c r="L274" s="327">
        <f>SUM(L268:L273)</f>
        <v>223.19662531</v>
      </c>
      <c r="M274" s="327">
        <f>SUM(M268:M273)</f>
        <v>154.16926204999999</v>
      </c>
      <c r="N274" s="178">
        <f>M274/L274</f>
        <v>0.69073294381522465</v>
      </c>
      <c r="O274" s="328">
        <f>SUM(O268:O273)</f>
        <v>53.326459999999997</v>
      </c>
      <c r="P274" s="327">
        <f>SUM(P268:P273)</f>
        <v>56.087196990000002</v>
      </c>
      <c r="Q274" s="327">
        <f>SUM(Q268:Q273)</f>
        <v>50.280535380000003</v>
      </c>
      <c r="R274" s="178">
        <f>Q274/P274</f>
        <v>0.89647081826828878</v>
      </c>
      <c r="S274" s="328">
        <f>SUM(S268:S273)</f>
        <v>0</v>
      </c>
      <c r="T274" s="327">
        <f>SUM(T268:T273)</f>
        <v>0</v>
      </c>
      <c r="U274" s="327">
        <f>SUM(U268:U273)</f>
        <v>0</v>
      </c>
      <c r="V274" s="332">
        <f>SUM(V272:V273)</f>
        <v>0</v>
      </c>
      <c r="W274" s="328">
        <f>SUM(W268:W273)</f>
        <v>1.94</v>
      </c>
      <c r="X274" s="327">
        <f>SUM(X268:X273)</f>
        <v>1.94</v>
      </c>
      <c r="Y274" s="327">
        <f>SUM(Y268:Y273)</f>
        <v>1.13924476</v>
      </c>
      <c r="Z274" s="178">
        <f>Y274/X274</f>
        <v>0.58723956701030933</v>
      </c>
      <c r="AA274" s="328">
        <f>SUM(AA268:AA273)</f>
        <v>102.12822</v>
      </c>
      <c r="AB274" s="327">
        <f>SUM(AB268:AB273)</f>
        <v>102.69195544</v>
      </c>
      <c r="AC274" s="327">
        <f>SUM(AC268:AC273)</f>
        <v>85.307557849999995</v>
      </c>
      <c r="AD274" s="178">
        <f>AC274/AB274</f>
        <v>0.83071315065027451</v>
      </c>
      <c r="AE274" s="328">
        <f>SUM(AE268:AE273)</f>
        <v>0</v>
      </c>
      <c r="AF274" s="327">
        <f>SUM(AF268:AF273)</f>
        <v>0</v>
      </c>
      <c r="AG274" s="327">
        <f>SUM(AG268:AG273)</f>
        <v>0</v>
      </c>
      <c r="AH274" s="332">
        <f>SUM(AH272:AH273)</f>
        <v>0</v>
      </c>
      <c r="AI274" s="328">
        <f>SUM(AI268:AI273)</f>
        <v>101.28206</v>
      </c>
      <c r="AJ274" s="327">
        <f>SUM(AJ268:AJ273)</f>
        <v>101.02405999999999</v>
      </c>
      <c r="AK274" s="327">
        <f>SUM(AK268:AK273)</f>
        <v>78.424038760000002</v>
      </c>
      <c r="AL274" s="178">
        <f>AK274/AJ274</f>
        <v>0.77629070500631248</v>
      </c>
      <c r="AM274" s="328">
        <f>SUM(AM268:AM273)</f>
        <v>0</v>
      </c>
      <c r="AN274" s="327">
        <f>SUM(AN268:AN273)</f>
        <v>0</v>
      </c>
      <c r="AO274" s="327">
        <f>SUM(AO268:AO273)</f>
        <v>0</v>
      </c>
      <c r="AP274" s="332">
        <f>SUM(AP272:AP273)</f>
        <v>0</v>
      </c>
      <c r="AQ274" s="328">
        <f>SUM(AQ268:AQ273)</f>
        <v>12.658289999999999</v>
      </c>
      <c r="AR274" s="327">
        <f>SUM(AR268:AR273)</f>
        <v>12.66704839</v>
      </c>
      <c r="AS274" s="327">
        <f>SUM(AS268:AS273)</f>
        <v>9.6056240400000004</v>
      </c>
      <c r="AT274" s="178">
        <f>AS274/AR274</f>
        <v>0.75831588735250743</v>
      </c>
      <c r="AU274" s="328">
        <f>SUM(AU268:AU273)</f>
        <v>0</v>
      </c>
      <c r="AV274" s="327">
        <f>SUM(AV268:AV273)</f>
        <v>0</v>
      </c>
      <c r="AW274" s="327">
        <f>SUM(AW268:AW273)</f>
        <v>0</v>
      </c>
      <c r="AX274" s="332">
        <f>SUM(AX272:AX273)</f>
        <v>0</v>
      </c>
      <c r="AY274" s="328">
        <f>SUM(AY268:AY273)</f>
        <v>2360.4747299999999</v>
      </c>
      <c r="AZ274" s="327">
        <f>SUM(AZ268:AZ273)</f>
        <v>2291.7638120399997</v>
      </c>
      <c r="BA274" s="327">
        <f>SUM(BA268:BA273)</f>
        <v>2068.5362002500001</v>
      </c>
      <c r="BB274" s="178">
        <f>BA274/AZ274</f>
        <v>0.90259571661911575</v>
      </c>
    </row>
    <row r="275" spans="2:54" x14ac:dyDescent="0.35">
      <c r="B275" s="8" t="s">
        <v>64</v>
      </c>
      <c r="C275" s="258">
        <v>4205.7208600000004</v>
      </c>
      <c r="D275" s="322">
        <v>4198.7753919999996</v>
      </c>
      <c r="E275" s="322">
        <v>826.98971127999982</v>
      </c>
      <c r="F275" s="12">
        <v>0.19695974041756981</v>
      </c>
      <c r="G275" s="258">
        <v>0</v>
      </c>
      <c r="H275" s="322">
        <v>0</v>
      </c>
      <c r="I275" s="322">
        <v>0</v>
      </c>
      <c r="J275" s="12">
        <v>0</v>
      </c>
      <c r="K275" s="323">
        <v>0.32</v>
      </c>
      <c r="L275" s="322">
        <v>0.32</v>
      </c>
      <c r="M275" s="322">
        <v>0.13123000000000001</v>
      </c>
      <c r="N275" s="85">
        <f>M275/L275</f>
        <v>0.41009375000000003</v>
      </c>
      <c r="O275" s="323">
        <v>3.5740000000000001E-2</v>
      </c>
      <c r="P275" s="322">
        <v>3.5740000000000001E-2</v>
      </c>
      <c r="Q275" s="322">
        <v>6.79468E-3</v>
      </c>
      <c r="R275" s="85">
        <f>Q275/P275</f>
        <v>0.19011415780637941</v>
      </c>
      <c r="S275" s="323">
        <v>0</v>
      </c>
      <c r="T275" s="322">
        <v>0</v>
      </c>
      <c r="U275" s="322">
        <v>0</v>
      </c>
      <c r="V275" s="12">
        <v>0</v>
      </c>
      <c r="W275" s="323">
        <v>0</v>
      </c>
      <c r="X275" s="322">
        <v>0</v>
      </c>
      <c r="Y275" s="322">
        <v>0</v>
      </c>
      <c r="Z275" s="12">
        <v>0</v>
      </c>
      <c r="AA275" s="323">
        <v>0</v>
      </c>
      <c r="AB275" s="322">
        <v>0</v>
      </c>
      <c r="AC275" s="322">
        <v>0</v>
      </c>
      <c r="AD275" s="12">
        <v>0</v>
      </c>
      <c r="AE275" s="323">
        <v>0</v>
      </c>
      <c r="AF275" s="322">
        <v>0</v>
      </c>
      <c r="AG275" s="322">
        <v>0</v>
      </c>
      <c r="AH275" s="12">
        <v>0</v>
      </c>
      <c r="AI275" s="323">
        <v>544.87172999999996</v>
      </c>
      <c r="AJ275" s="322">
        <v>544.87172999999996</v>
      </c>
      <c r="AK275" s="322">
        <v>213.24187050999998</v>
      </c>
      <c r="AL275" s="85">
        <f>AK275/AJ275</f>
        <v>0.39136159717811014</v>
      </c>
      <c r="AM275" s="323">
        <v>0</v>
      </c>
      <c r="AN275" s="322">
        <v>0</v>
      </c>
      <c r="AO275" s="322">
        <v>0</v>
      </c>
      <c r="AP275" s="12">
        <v>0</v>
      </c>
      <c r="AQ275" s="323">
        <v>2.205E-2</v>
      </c>
      <c r="AR275" s="322">
        <v>2.205E-2</v>
      </c>
      <c r="AS275" s="322">
        <v>1.4058179999999998E-2</v>
      </c>
      <c r="AT275" s="85">
        <f>AS275/AR275</f>
        <v>0.63755918367346931</v>
      </c>
      <c r="AU275" s="323">
        <v>0</v>
      </c>
      <c r="AV275" s="322">
        <v>0</v>
      </c>
      <c r="AW275" s="322">
        <v>0</v>
      </c>
      <c r="AX275" s="12">
        <v>0</v>
      </c>
      <c r="AY275" s="323">
        <v>3660.4713400000001</v>
      </c>
      <c r="AZ275" s="322">
        <v>3653.5258720000002</v>
      </c>
      <c r="BA275" s="322">
        <v>613.59575790999997</v>
      </c>
      <c r="BB275" s="85">
        <f>BA275/AZ275</f>
        <v>0.16794619209145153</v>
      </c>
    </row>
    <row r="276" spans="2:54" x14ac:dyDescent="0.35">
      <c r="B276" s="8" t="s">
        <v>65</v>
      </c>
      <c r="C276" s="258">
        <v>11.87696</v>
      </c>
      <c r="D276" s="322">
        <v>12.659247580000001</v>
      </c>
      <c r="E276" s="322">
        <v>1.79416295</v>
      </c>
      <c r="F276" s="12">
        <v>0.14172745565341097</v>
      </c>
      <c r="G276" s="258">
        <v>0</v>
      </c>
      <c r="H276" s="322">
        <v>0</v>
      </c>
      <c r="I276" s="322">
        <v>0</v>
      </c>
      <c r="J276" s="12">
        <v>0</v>
      </c>
      <c r="K276" s="323">
        <v>0.62</v>
      </c>
      <c r="L276" s="322">
        <v>0.62</v>
      </c>
      <c r="M276" s="322">
        <v>0.12236860000000001</v>
      </c>
      <c r="N276" s="85">
        <f>M276/L276</f>
        <v>0.19736870967741937</v>
      </c>
      <c r="O276" s="323">
        <v>0</v>
      </c>
      <c r="P276" s="322">
        <v>0</v>
      </c>
      <c r="Q276" s="322">
        <v>0</v>
      </c>
      <c r="R276" s="12">
        <v>0</v>
      </c>
      <c r="S276" s="323">
        <v>0</v>
      </c>
      <c r="T276" s="322">
        <v>0</v>
      </c>
      <c r="U276" s="322">
        <v>0</v>
      </c>
      <c r="V276" s="12">
        <v>0</v>
      </c>
      <c r="W276" s="323">
        <v>0</v>
      </c>
      <c r="X276" s="322">
        <v>0</v>
      </c>
      <c r="Y276" s="322">
        <v>0</v>
      </c>
      <c r="Z276" s="12">
        <v>0</v>
      </c>
      <c r="AA276" s="323">
        <v>0</v>
      </c>
      <c r="AB276" s="322">
        <v>0</v>
      </c>
      <c r="AC276" s="322">
        <v>0</v>
      </c>
      <c r="AD276" s="12">
        <v>0</v>
      </c>
      <c r="AE276" s="323">
        <v>0</v>
      </c>
      <c r="AF276" s="322">
        <v>0</v>
      </c>
      <c r="AG276" s="322">
        <v>0</v>
      </c>
      <c r="AH276" s="12">
        <v>0</v>
      </c>
      <c r="AI276" s="323">
        <v>0</v>
      </c>
      <c r="AJ276" s="322">
        <v>0</v>
      </c>
      <c r="AK276" s="322">
        <v>0</v>
      </c>
      <c r="AL276" s="12">
        <v>0</v>
      </c>
      <c r="AM276" s="323">
        <v>0</v>
      </c>
      <c r="AN276" s="322">
        <v>0</v>
      </c>
      <c r="AO276" s="322">
        <v>0</v>
      </c>
      <c r="AP276" s="12">
        <v>0</v>
      </c>
      <c r="AQ276" s="323">
        <v>0</v>
      </c>
      <c r="AR276" s="322">
        <v>0</v>
      </c>
      <c r="AS276" s="322">
        <v>0</v>
      </c>
      <c r="AT276" s="12">
        <v>0</v>
      </c>
      <c r="AU276" s="323">
        <v>0</v>
      </c>
      <c r="AV276" s="322">
        <v>0</v>
      </c>
      <c r="AW276" s="322">
        <v>0</v>
      </c>
      <c r="AX276" s="12">
        <v>0</v>
      </c>
      <c r="AY276" s="323">
        <v>11.256959999999999</v>
      </c>
      <c r="AZ276" s="322">
        <v>12.03924758</v>
      </c>
      <c r="BA276" s="322">
        <v>1.6717943500000001</v>
      </c>
      <c r="BB276" s="85">
        <f>BA276/AZ276</f>
        <v>0.13886202928306257</v>
      </c>
    </row>
    <row r="277" spans="2:54" x14ac:dyDescent="0.35">
      <c r="B277" s="329" t="s">
        <v>66</v>
      </c>
      <c r="C277" s="330">
        <v>4217.59782</v>
      </c>
      <c r="D277" s="331">
        <v>4211.4346395799994</v>
      </c>
      <c r="E277" s="331">
        <v>828.78387422999981</v>
      </c>
      <c r="F277" s="332">
        <v>0.19679371643119062</v>
      </c>
      <c r="G277" s="330">
        <v>0</v>
      </c>
      <c r="H277" s="331">
        <v>0</v>
      </c>
      <c r="I277" s="331">
        <v>0</v>
      </c>
      <c r="J277" s="332">
        <v>0</v>
      </c>
      <c r="K277" s="333">
        <f>SUM(K275:K276)</f>
        <v>0.94</v>
      </c>
      <c r="L277" s="331">
        <f>SUM(L275:L276)</f>
        <v>0.94</v>
      </c>
      <c r="M277" s="331">
        <f>SUM(M275:M276)</f>
        <v>0.25359860000000001</v>
      </c>
      <c r="N277" s="178">
        <f>M277/L277</f>
        <v>0.26978574468085109</v>
      </c>
      <c r="O277" s="333">
        <f>SUM(O275:O276)</f>
        <v>3.5740000000000001E-2</v>
      </c>
      <c r="P277" s="330">
        <f>SUM(P275:P276)</f>
        <v>3.5740000000000001E-2</v>
      </c>
      <c r="Q277" s="330">
        <f>SUM(Q275:Q276)</f>
        <v>6.79468E-3</v>
      </c>
      <c r="R277" s="178">
        <f>Q277/P277</f>
        <v>0.19011415780637941</v>
      </c>
      <c r="S277" s="333">
        <f t="shared" ref="S277:AD277" si="157">SUM(S275:S276)</f>
        <v>0</v>
      </c>
      <c r="T277" s="330">
        <f t="shared" si="157"/>
        <v>0</v>
      </c>
      <c r="U277" s="330">
        <f t="shared" si="157"/>
        <v>0</v>
      </c>
      <c r="V277" s="332">
        <f t="shared" si="157"/>
        <v>0</v>
      </c>
      <c r="W277" s="333">
        <f t="shared" si="157"/>
        <v>0</v>
      </c>
      <c r="X277" s="330">
        <f t="shared" si="157"/>
        <v>0</v>
      </c>
      <c r="Y277" s="330">
        <f t="shared" si="157"/>
        <v>0</v>
      </c>
      <c r="Z277" s="332">
        <f t="shared" si="157"/>
        <v>0</v>
      </c>
      <c r="AA277" s="333">
        <f t="shared" si="157"/>
        <v>0</v>
      </c>
      <c r="AB277" s="330">
        <f t="shared" si="157"/>
        <v>0</v>
      </c>
      <c r="AC277" s="330">
        <f t="shared" si="157"/>
        <v>0</v>
      </c>
      <c r="AD277" s="332">
        <f t="shared" si="157"/>
        <v>0</v>
      </c>
      <c r="AE277" s="333">
        <f t="shared" ref="AE277:AK277" si="158">SUM(AE275:AE276)</f>
        <v>0</v>
      </c>
      <c r="AF277" s="330">
        <f t="shared" si="158"/>
        <v>0</v>
      </c>
      <c r="AG277" s="330">
        <f t="shared" si="158"/>
        <v>0</v>
      </c>
      <c r="AH277" s="332">
        <f t="shared" si="158"/>
        <v>0</v>
      </c>
      <c r="AI277" s="333">
        <f t="shared" si="158"/>
        <v>544.87172999999996</v>
      </c>
      <c r="AJ277" s="330">
        <f t="shared" si="158"/>
        <v>544.87172999999996</v>
      </c>
      <c r="AK277" s="330">
        <f t="shared" si="158"/>
        <v>213.24187050999998</v>
      </c>
      <c r="AL277" s="178">
        <f>AK277/AJ277</f>
        <v>0.39136159717811014</v>
      </c>
      <c r="AM277" s="333">
        <f t="shared" ref="AM277:AS277" si="159">SUM(AM275:AM276)</f>
        <v>0</v>
      </c>
      <c r="AN277" s="330">
        <f t="shared" si="159"/>
        <v>0</v>
      </c>
      <c r="AO277" s="330">
        <f t="shared" si="159"/>
        <v>0</v>
      </c>
      <c r="AP277" s="332">
        <f t="shared" si="159"/>
        <v>0</v>
      </c>
      <c r="AQ277" s="333">
        <f t="shared" si="159"/>
        <v>2.205E-2</v>
      </c>
      <c r="AR277" s="330">
        <f t="shared" si="159"/>
        <v>2.205E-2</v>
      </c>
      <c r="AS277" s="330">
        <f t="shared" si="159"/>
        <v>1.4058179999999998E-2</v>
      </c>
      <c r="AT277" s="178">
        <f>AS277/AR277</f>
        <v>0.63755918367346931</v>
      </c>
      <c r="AU277" s="333">
        <f t="shared" ref="AU277:BA277" si="160">SUM(AU275:AU276)</f>
        <v>0</v>
      </c>
      <c r="AV277" s="330">
        <f t="shared" si="160"/>
        <v>0</v>
      </c>
      <c r="AW277" s="330">
        <f t="shared" si="160"/>
        <v>0</v>
      </c>
      <c r="AX277" s="332">
        <f t="shared" si="160"/>
        <v>0</v>
      </c>
      <c r="AY277" s="333">
        <f t="shared" si="160"/>
        <v>3671.7283000000002</v>
      </c>
      <c r="AZ277" s="330">
        <f t="shared" si="160"/>
        <v>3665.5651195800001</v>
      </c>
      <c r="BA277" s="330">
        <f t="shared" si="160"/>
        <v>615.26755226</v>
      </c>
      <c r="BB277" s="178">
        <f>BA277/AZ277</f>
        <v>0.16785066754740871</v>
      </c>
    </row>
    <row r="278" spans="2:54" x14ac:dyDescent="0.35">
      <c r="B278" s="343" t="s">
        <v>178</v>
      </c>
      <c r="C278" s="344">
        <v>308.6284748795394</v>
      </c>
      <c r="D278" s="207">
        <v>314.11796706953942</v>
      </c>
      <c r="E278" s="207">
        <v>68.573253379539381</v>
      </c>
      <c r="F278" s="319">
        <v>0.21830414229173536</v>
      </c>
      <c r="G278" s="344">
        <f>G285+G288</f>
        <v>1.4</v>
      </c>
      <c r="H278" s="207">
        <f>H285+H288</f>
        <v>2.5</v>
      </c>
      <c r="I278" s="207">
        <f>I285+I288</f>
        <v>1.4</v>
      </c>
      <c r="J278" s="319">
        <f>I278/H278</f>
        <v>0.55999999999999994</v>
      </c>
      <c r="K278" s="209">
        <f t="shared" ref="K278:R278" si="161">K285+K288</f>
        <v>0</v>
      </c>
      <c r="L278" s="207">
        <f t="shared" si="161"/>
        <v>0</v>
      </c>
      <c r="M278" s="207">
        <f t="shared" si="161"/>
        <v>0</v>
      </c>
      <c r="N278" s="346">
        <f t="shared" si="161"/>
        <v>0</v>
      </c>
      <c r="O278" s="209">
        <f t="shared" si="161"/>
        <v>0.495</v>
      </c>
      <c r="P278" s="207">
        <f t="shared" si="161"/>
        <v>0.495</v>
      </c>
      <c r="Q278" s="207">
        <f t="shared" si="161"/>
        <v>0.13007452</v>
      </c>
      <c r="R278" s="346">
        <f t="shared" si="161"/>
        <v>0.26277680808080806</v>
      </c>
      <c r="S278" s="209">
        <f>S285+S288</f>
        <v>1.1111800000000001</v>
      </c>
      <c r="T278" s="207">
        <f>T285+T288</f>
        <v>1.1111800000000001</v>
      </c>
      <c r="U278" s="207">
        <f>U285+U288</f>
        <v>3.2890000000000003E-2</v>
      </c>
      <c r="V278" s="319">
        <f>U278/T278</f>
        <v>2.959916485177919E-2</v>
      </c>
      <c r="W278" s="209">
        <f t="shared" ref="W278:AD278" si="162">W285+W288</f>
        <v>0.66695000000000004</v>
      </c>
      <c r="X278" s="207">
        <f t="shared" si="162"/>
        <v>0.64549999999999996</v>
      </c>
      <c r="Y278" s="207">
        <f t="shared" si="162"/>
        <v>0.64549999999999996</v>
      </c>
      <c r="Z278" s="346">
        <f t="shared" si="162"/>
        <v>1</v>
      </c>
      <c r="AA278" s="209">
        <f t="shared" si="162"/>
        <v>7.53677697953938</v>
      </c>
      <c r="AB278" s="207">
        <f t="shared" si="162"/>
        <v>7.3354669795393805</v>
      </c>
      <c r="AC278" s="207">
        <f t="shared" si="162"/>
        <v>7.2752780495393798</v>
      </c>
      <c r="AD278" s="346">
        <f t="shared" si="162"/>
        <v>1.9915829813605717</v>
      </c>
      <c r="AE278" s="209">
        <f>AE285+AE288</f>
        <v>0.61924000000000001</v>
      </c>
      <c r="AF278" s="207">
        <f>AF285+AF288</f>
        <v>0.61924000000000001</v>
      </c>
      <c r="AG278" s="207">
        <f>AG285+AG288</f>
        <v>3.8060000000000005E-5</v>
      </c>
      <c r="AH278" s="319">
        <f>AG278/AF278</f>
        <v>6.1462437827013768E-5</v>
      </c>
      <c r="AI278" s="209">
        <f t="shared" ref="AI278:AO278" si="163">AI285+AI288</f>
        <v>224.53203000000005</v>
      </c>
      <c r="AJ278" s="207">
        <f t="shared" si="163"/>
        <v>224.53203000000005</v>
      </c>
      <c r="AK278" s="207">
        <f t="shared" si="163"/>
        <v>5.1209998299999988</v>
      </c>
      <c r="AL278" s="319">
        <f>AK278/AJ278</f>
        <v>2.2807435669645874E-2</v>
      </c>
      <c r="AM278" s="209">
        <f t="shared" si="163"/>
        <v>39.807507900000004</v>
      </c>
      <c r="AN278" s="207">
        <f t="shared" si="163"/>
        <v>43.969760090000001</v>
      </c>
      <c r="AO278" s="207">
        <f t="shared" si="163"/>
        <v>36.636967210000002</v>
      </c>
      <c r="AP278" s="319">
        <f>AO278/AN278</f>
        <v>0.83323100091993252</v>
      </c>
      <c r="AQ278" s="209">
        <f t="shared" ref="AQ278:AW278" si="164">AQ285+AQ288</f>
        <v>0</v>
      </c>
      <c r="AR278" s="207">
        <f t="shared" si="164"/>
        <v>0</v>
      </c>
      <c r="AS278" s="207">
        <f t="shared" si="164"/>
        <v>0</v>
      </c>
      <c r="AT278" s="346">
        <f t="shared" si="164"/>
        <v>0</v>
      </c>
      <c r="AU278" s="209">
        <f t="shared" si="164"/>
        <v>0.84979000000000005</v>
      </c>
      <c r="AV278" s="207">
        <f t="shared" si="164"/>
        <v>1.29979</v>
      </c>
      <c r="AW278" s="207">
        <f t="shared" si="164"/>
        <v>1.0614227099999998</v>
      </c>
      <c r="AX278" s="319">
        <f>AW278/AV278</f>
        <v>0.81661092176428485</v>
      </c>
      <c r="AY278" s="209">
        <f>AY285+AY288</f>
        <v>31.6099999999999</v>
      </c>
      <c r="AZ278" s="207">
        <f>AZ285+AZ288</f>
        <v>31.6099999999999</v>
      </c>
      <c r="BA278" s="207">
        <f>BA285+BA288</f>
        <v>16.270082999999907</v>
      </c>
      <c r="BB278" s="346">
        <f>BB285+BB288</f>
        <v>0.88226608197404432</v>
      </c>
    </row>
    <row r="279" spans="2:54" x14ac:dyDescent="0.35">
      <c r="B279" s="8" t="s">
        <v>57</v>
      </c>
      <c r="C279" s="258">
        <v>0</v>
      </c>
      <c r="D279" s="322">
        <v>0</v>
      </c>
      <c r="E279" s="322">
        <v>0</v>
      </c>
      <c r="F279" s="12">
        <v>0</v>
      </c>
      <c r="G279" s="258">
        <v>0</v>
      </c>
      <c r="H279" s="322">
        <v>0</v>
      </c>
      <c r="I279" s="322">
        <v>0</v>
      </c>
      <c r="J279" s="12">
        <v>0</v>
      </c>
      <c r="K279" s="323">
        <v>0</v>
      </c>
      <c r="L279" s="322">
        <v>0</v>
      </c>
      <c r="M279" s="322">
        <v>0</v>
      </c>
      <c r="N279" s="12">
        <v>0</v>
      </c>
      <c r="O279" s="323">
        <v>0</v>
      </c>
      <c r="P279" s="322">
        <v>0</v>
      </c>
      <c r="Q279" s="322">
        <v>0</v>
      </c>
      <c r="R279" s="12">
        <v>0</v>
      </c>
      <c r="S279" s="323">
        <v>0</v>
      </c>
      <c r="T279" s="322">
        <v>0</v>
      </c>
      <c r="U279" s="322">
        <v>0</v>
      </c>
      <c r="V279" s="12">
        <v>0</v>
      </c>
      <c r="W279" s="323">
        <v>0</v>
      </c>
      <c r="X279" s="322">
        <v>0</v>
      </c>
      <c r="Y279" s="322">
        <v>0</v>
      </c>
      <c r="Z279" s="12">
        <v>0</v>
      </c>
      <c r="AA279" s="323">
        <v>0</v>
      </c>
      <c r="AB279" s="322">
        <v>0</v>
      </c>
      <c r="AC279" s="322">
        <v>0</v>
      </c>
      <c r="AD279" s="12">
        <v>0</v>
      </c>
      <c r="AE279" s="323">
        <v>0</v>
      </c>
      <c r="AF279" s="322">
        <v>0</v>
      </c>
      <c r="AG279" s="322">
        <v>0</v>
      </c>
      <c r="AH279" s="12">
        <v>0</v>
      </c>
      <c r="AI279" s="323">
        <v>0</v>
      </c>
      <c r="AJ279" s="322">
        <v>0</v>
      </c>
      <c r="AK279" s="322">
        <v>0</v>
      </c>
      <c r="AL279" s="12">
        <v>0</v>
      </c>
      <c r="AM279" s="323">
        <v>0</v>
      </c>
      <c r="AN279" s="322">
        <v>0</v>
      </c>
      <c r="AO279" s="322">
        <v>0</v>
      </c>
      <c r="AP279" s="12">
        <v>0</v>
      </c>
      <c r="AQ279" s="323">
        <v>0</v>
      </c>
      <c r="AR279" s="322">
        <v>0</v>
      </c>
      <c r="AS279" s="322">
        <v>0</v>
      </c>
      <c r="AT279" s="12">
        <v>0</v>
      </c>
      <c r="AU279" s="323">
        <v>0</v>
      </c>
      <c r="AV279" s="322">
        <v>0</v>
      </c>
      <c r="AW279" s="322">
        <v>0</v>
      </c>
      <c r="AX279" s="12">
        <v>0</v>
      </c>
      <c r="AY279" s="323">
        <v>0</v>
      </c>
      <c r="AZ279" s="322">
        <v>0</v>
      </c>
      <c r="BA279" s="322">
        <v>0</v>
      </c>
      <c r="BB279" s="12">
        <v>0</v>
      </c>
    </row>
    <row r="280" spans="2:54" x14ac:dyDescent="0.35">
      <c r="B280" s="8" t="s">
        <v>58</v>
      </c>
      <c r="C280" s="258">
        <v>0</v>
      </c>
      <c r="D280" s="322">
        <v>0</v>
      </c>
      <c r="E280" s="322">
        <v>0</v>
      </c>
      <c r="F280" s="12">
        <v>0</v>
      </c>
      <c r="G280" s="258">
        <v>0</v>
      </c>
      <c r="H280" s="322">
        <v>0</v>
      </c>
      <c r="I280" s="322">
        <v>0</v>
      </c>
      <c r="J280" s="12">
        <v>0</v>
      </c>
      <c r="K280" s="323">
        <v>0</v>
      </c>
      <c r="L280" s="322">
        <v>0</v>
      </c>
      <c r="M280" s="322">
        <v>0</v>
      </c>
      <c r="N280" s="12">
        <v>0</v>
      </c>
      <c r="O280" s="323">
        <v>0</v>
      </c>
      <c r="P280" s="322">
        <v>0</v>
      </c>
      <c r="Q280" s="322">
        <v>0</v>
      </c>
      <c r="R280" s="12">
        <v>0</v>
      </c>
      <c r="S280" s="323">
        <v>0</v>
      </c>
      <c r="T280" s="322">
        <v>0</v>
      </c>
      <c r="U280" s="322">
        <v>0</v>
      </c>
      <c r="V280" s="12">
        <v>0</v>
      </c>
      <c r="W280" s="323">
        <v>0</v>
      </c>
      <c r="X280" s="322">
        <v>0</v>
      </c>
      <c r="Y280" s="322">
        <v>0</v>
      </c>
      <c r="Z280" s="12">
        <v>0</v>
      </c>
      <c r="AA280" s="323">
        <v>0</v>
      </c>
      <c r="AB280" s="322">
        <v>0</v>
      </c>
      <c r="AC280" s="322">
        <v>0</v>
      </c>
      <c r="AD280" s="12">
        <v>0</v>
      </c>
      <c r="AE280" s="323">
        <v>0</v>
      </c>
      <c r="AF280" s="322">
        <v>0</v>
      </c>
      <c r="AG280" s="322">
        <v>0</v>
      </c>
      <c r="AH280" s="12">
        <v>0</v>
      </c>
      <c r="AI280" s="323">
        <v>0</v>
      </c>
      <c r="AJ280" s="322">
        <v>0</v>
      </c>
      <c r="AK280" s="322">
        <v>0</v>
      </c>
      <c r="AL280" s="12">
        <v>0</v>
      </c>
      <c r="AM280" s="323">
        <v>0</v>
      </c>
      <c r="AN280" s="322">
        <v>0</v>
      </c>
      <c r="AO280" s="322">
        <v>0</v>
      </c>
      <c r="AP280" s="12">
        <v>0</v>
      </c>
      <c r="AQ280" s="323">
        <v>0</v>
      </c>
      <c r="AR280" s="322">
        <v>0</v>
      </c>
      <c r="AS280" s="322">
        <v>0</v>
      </c>
      <c r="AT280" s="12">
        <v>0</v>
      </c>
      <c r="AU280" s="323">
        <v>0</v>
      </c>
      <c r="AV280" s="322">
        <v>0</v>
      </c>
      <c r="AW280" s="322">
        <v>0</v>
      </c>
      <c r="AX280" s="12">
        <v>0</v>
      </c>
      <c r="AY280" s="323">
        <v>0</v>
      </c>
      <c r="AZ280" s="322">
        <v>0</v>
      </c>
      <c r="BA280" s="322">
        <v>0</v>
      </c>
      <c r="BB280" s="12">
        <v>0</v>
      </c>
    </row>
    <row r="281" spans="2:54" x14ac:dyDescent="0.35">
      <c r="B281" s="8" t="s">
        <v>59</v>
      </c>
      <c r="C281" s="258">
        <v>0</v>
      </c>
      <c r="D281" s="322">
        <v>0</v>
      </c>
      <c r="E281" s="322">
        <v>0</v>
      </c>
      <c r="F281" s="12">
        <v>0</v>
      </c>
      <c r="G281" s="258">
        <v>0</v>
      </c>
      <c r="H281" s="322">
        <v>0</v>
      </c>
      <c r="I281" s="322">
        <v>0</v>
      </c>
      <c r="J281" s="12">
        <v>0</v>
      </c>
      <c r="K281" s="323">
        <v>0</v>
      </c>
      <c r="L281" s="322">
        <v>0</v>
      </c>
      <c r="M281" s="322">
        <v>0</v>
      </c>
      <c r="N281" s="12">
        <v>0</v>
      </c>
      <c r="O281" s="323">
        <v>0</v>
      </c>
      <c r="P281" s="322">
        <v>0</v>
      </c>
      <c r="Q281" s="322">
        <v>0</v>
      </c>
      <c r="R281" s="12">
        <v>0</v>
      </c>
      <c r="S281" s="323">
        <v>0</v>
      </c>
      <c r="T281" s="322">
        <v>0</v>
      </c>
      <c r="U281" s="322">
        <v>0</v>
      </c>
      <c r="V281" s="12">
        <v>0</v>
      </c>
      <c r="W281" s="323">
        <v>0</v>
      </c>
      <c r="X281" s="322">
        <v>0</v>
      </c>
      <c r="Y281" s="322">
        <v>0</v>
      </c>
      <c r="Z281" s="12">
        <v>0</v>
      </c>
      <c r="AA281" s="323">
        <v>0</v>
      </c>
      <c r="AB281" s="322">
        <v>0</v>
      </c>
      <c r="AC281" s="322">
        <v>0</v>
      </c>
      <c r="AD281" s="12">
        <v>0</v>
      </c>
      <c r="AE281" s="323">
        <v>0</v>
      </c>
      <c r="AF281" s="322">
        <v>0</v>
      </c>
      <c r="AG281" s="322">
        <v>0</v>
      </c>
      <c r="AH281" s="12">
        <v>0</v>
      </c>
      <c r="AI281" s="323">
        <v>0</v>
      </c>
      <c r="AJ281" s="322">
        <v>0</v>
      </c>
      <c r="AK281" s="322">
        <v>0</v>
      </c>
      <c r="AL281" s="12">
        <v>0</v>
      </c>
      <c r="AM281" s="323">
        <v>0</v>
      </c>
      <c r="AN281" s="322">
        <v>0</v>
      </c>
      <c r="AO281" s="322">
        <v>0</v>
      </c>
      <c r="AP281" s="12">
        <v>0</v>
      </c>
      <c r="AQ281" s="323">
        <v>0</v>
      </c>
      <c r="AR281" s="322">
        <v>0</v>
      </c>
      <c r="AS281" s="322">
        <v>0</v>
      </c>
      <c r="AT281" s="12">
        <v>0</v>
      </c>
      <c r="AU281" s="323">
        <v>0</v>
      </c>
      <c r="AV281" s="322">
        <v>0</v>
      </c>
      <c r="AW281" s="322">
        <v>0</v>
      </c>
      <c r="AX281" s="12">
        <v>0</v>
      </c>
      <c r="AY281" s="323">
        <v>0</v>
      </c>
      <c r="AZ281" s="322">
        <v>0</v>
      </c>
      <c r="BA281" s="322">
        <v>0</v>
      </c>
      <c r="BB281" s="12">
        <v>0</v>
      </c>
    </row>
    <row r="282" spans="2:54" x14ac:dyDescent="0.35">
      <c r="B282" s="8" t="s">
        <v>60</v>
      </c>
      <c r="C282" s="258">
        <v>23.074340961392444</v>
      </c>
      <c r="D282" s="322">
        <v>29.255701521392446</v>
      </c>
      <c r="E282" s="322">
        <v>21.860856451392447</v>
      </c>
      <c r="F282" s="85">
        <v>0.74723405403241772</v>
      </c>
      <c r="G282" s="258">
        <v>1.4</v>
      </c>
      <c r="H282" s="322">
        <v>2.5</v>
      </c>
      <c r="I282" s="322">
        <v>1.4</v>
      </c>
      <c r="J282" s="85">
        <f>I282/H282</f>
        <v>0.55999999999999994</v>
      </c>
      <c r="K282" s="323">
        <v>0</v>
      </c>
      <c r="L282" s="322">
        <v>0</v>
      </c>
      <c r="M282" s="322">
        <v>0</v>
      </c>
      <c r="N282" s="12">
        <v>0</v>
      </c>
      <c r="O282" s="323">
        <v>0.495</v>
      </c>
      <c r="P282" s="322">
        <v>0.495</v>
      </c>
      <c r="Q282" s="322">
        <v>0.13007452</v>
      </c>
      <c r="R282" s="85">
        <f>Q282/P282</f>
        <v>0.26277680808080806</v>
      </c>
      <c r="S282" s="323">
        <v>0</v>
      </c>
      <c r="T282" s="322">
        <v>0</v>
      </c>
      <c r="U282" s="322">
        <v>0</v>
      </c>
      <c r="V282" s="12">
        <v>0</v>
      </c>
      <c r="W282" s="323">
        <v>0.66695000000000004</v>
      </c>
      <c r="X282" s="322">
        <v>0.64549999999999996</v>
      </c>
      <c r="Y282" s="322">
        <v>0.64549999999999996</v>
      </c>
      <c r="Z282" s="85">
        <f>Y282/X282</f>
        <v>1</v>
      </c>
      <c r="AA282" s="323">
        <v>7.3521709613924431</v>
      </c>
      <c r="AB282" s="322">
        <v>7.1508609613924436</v>
      </c>
      <c r="AC282" s="258">
        <v>7.090672031392443</v>
      </c>
      <c r="AD282" s="85">
        <f>AC282/AB282</f>
        <v>0.99158298136057166</v>
      </c>
      <c r="AE282" s="323">
        <v>0.61924000000000001</v>
      </c>
      <c r="AF282" s="322">
        <v>0.61924000000000001</v>
      </c>
      <c r="AG282" s="322">
        <v>3.8060000000000005E-5</v>
      </c>
      <c r="AH282" s="85">
        <f>AG282/AF282</f>
        <v>6.1462437827013768E-5</v>
      </c>
      <c r="AI282" s="323">
        <v>8.40733</v>
      </c>
      <c r="AJ282" s="322">
        <v>8.40733</v>
      </c>
      <c r="AK282" s="322">
        <v>5.0109998299999994</v>
      </c>
      <c r="AL282" s="85">
        <f>AK282/AJ282</f>
        <v>0.59602749386547205</v>
      </c>
      <c r="AM282" s="323">
        <v>4.0936500000000002</v>
      </c>
      <c r="AN282" s="322">
        <v>9.3977705599999997</v>
      </c>
      <c r="AO282" s="322">
        <v>7.5785720100000011</v>
      </c>
      <c r="AP282" s="85">
        <f>AO282/AN282</f>
        <v>0.80642232768023669</v>
      </c>
      <c r="AQ282" s="323">
        <v>0</v>
      </c>
      <c r="AR282" s="322">
        <v>0</v>
      </c>
      <c r="AS282" s="322">
        <v>0</v>
      </c>
      <c r="AT282" s="12">
        <v>0</v>
      </c>
      <c r="AU282" s="323">
        <v>0.04</v>
      </c>
      <c r="AV282" s="322">
        <v>0.04</v>
      </c>
      <c r="AW282" s="322">
        <v>5.0000000000000001E-3</v>
      </c>
      <c r="AX282" s="85">
        <f>AW282/AV282</f>
        <v>0.125</v>
      </c>
      <c r="AY282" s="323">
        <v>0</v>
      </c>
      <c r="AZ282" s="322">
        <v>0</v>
      </c>
      <c r="BA282" s="322">
        <v>0</v>
      </c>
      <c r="BB282" s="12">
        <v>0</v>
      </c>
    </row>
    <row r="283" spans="2:54" x14ac:dyDescent="0.35">
      <c r="B283" s="8" t="s">
        <v>61</v>
      </c>
      <c r="C283" s="258">
        <v>0</v>
      </c>
      <c r="D283" s="322">
        <v>0</v>
      </c>
      <c r="E283" s="322">
        <v>0</v>
      </c>
      <c r="F283" s="12">
        <v>0</v>
      </c>
      <c r="G283" s="258">
        <v>0</v>
      </c>
      <c r="H283" s="322">
        <v>0</v>
      </c>
      <c r="I283" s="322">
        <v>0</v>
      </c>
      <c r="J283" s="12">
        <v>0</v>
      </c>
      <c r="K283" s="323">
        <v>0</v>
      </c>
      <c r="L283" s="322">
        <v>0</v>
      </c>
      <c r="M283" s="322">
        <v>0</v>
      </c>
      <c r="N283" s="12">
        <v>0</v>
      </c>
      <c r="O283" s="323">
        <v>0</v>
      </c>
      <c r="P283" s="322">
        <v>0</v>
      </c>
      <c r="Q283" s="322">
        <v>0</v>
      </c>
      <c r="R283" s="12">
        <v>0</v>
      </c>
      <c r="S283" s="323">
        <v>0</v>
      </c>
      <c r="T283" s="322">
        <v>0</v>
      </c>
      <c r="U283" s="322">
        <v>0</v>
      </c>
      <c r="V283" s="12">
        <v>0</v>
      </c>
      <c r="W283" s="323">
        <v>0</v>
      </c>
      <c r="X283" s="322">
        <v>0</v>
      </c>
      <c r="Y283" s="322">
        <v>0</v>
      </c>
      <c r="Z283" s="12">
        <v>0</v>
      </c>
      <c r="AA283" s="323">
        <v>0</v>
      </c>
      <c r="AB283" s="322">
        <v>0</v>
      </c>
      <c r="AC283" s="322">
        <v>0</v>
      </c>
      <c r="AD283" s="12">
        <v>0</v>
      </c>
      <c r="AE283" s="323">
        <v>0</v>
      </c>
      <c r="AF283" s="322">
        <v>0</v>
      </c>
      <c r="AG283" s="322">
        <v>0</v>
      </c>
      <c r="AH283" s="12">
        <v>0</v>
      </c>
      <c r="AI283" s="323">
        <v>0.10999999999999943</v>
      </c>
      <c r="AJ283" s="322">
        <v>0.10999999999999943</v>
      </c>
      <c r="AK283" s="322">
        <v>0.10999999999999943</v>
      </c>
      <c r="AL283" s="85">
        <f>AK283/AJ283</f>
        <v>1</v>
      </c>
      <c r="AM283" s="323">
        <v>0</v>
      </c>
      <c r="AN283" s="322">
        <v>0</v>
      </c>
      <c r="AO283" s="322">
        <v>0</v>
      </c>
      <c r="AP283" s="12">
        <v>0</v>
      </c>
      <c r="AQ283" s="323">
        <v>0</v>
      </c>
      <c r="AR283" s="322">
        <v>0</v>
      </c>
      <c r="AS283" s="322">
        <v>0</v>
      </c>
      <c r="AT283" s="12">
        <v>0</v>
      </c>
      <c r="AU283" s="323">
        <v>0</v>
      </c>
      <c r="AV283" s="322">
        <v>0</v>
      </c>
      <c r="AW283" s="322">
        <v>0</v>
      </c>
      <c r="AX283" s="12">
        <v>0</v>
      </c>
      <c r="AY283" s="323">
        <v>0</v>
      </c>
      <c r="AZ283" s="322">
        <v>0</v>
      </c>
      <c r="BA283" s="322">
        <v>0</v>
      </c>
      <c r="BB283" s="12">
        <v>0</v>
      </c>
    </row>
    <row r="284" spans="2:54" x14ac:dyDescent="0.35">
      <c r="B284" s="8" t="s">
        <v>62</v>
      </c>
      <c r="C284" s="258">
        <v>49.039433918146933</v>
      </c>
      <c r="D284" s="322">
        <v>48.347565548146932</v>
      </c>
      <c r="E284" s="322">
        <v>32.591396928146935</v>
      </c>
      <c r="F284" s="12">
        <v>0.67410626695755316</v>
      </c>
      <c r="G284" s="258">
        <v>0</v>
      </c>
      <c r="H284" s="322">
        <v>0</v>
      </c>
      <c r="I284" s="322">
        <v>0</v>
      </c>
      <c r="J284" s="12">
        <v>0</v>
      </c>
      <c r="K284" s="323">
        <v>0</v>
      </c>
      <c r="L284" s="322">
        <v>0</v>
      </c>
      <c r="M284" s="322">
        <v>0</v>
      </c>
      <c r="N284" s="12">
        <v>0</v>
      </c>
      <c r="O284" s="323">
        <v>0</v>
      </c>
      <c r="P284" s="322">
        <v>0</v>
      </c>
      <c r="Q284" s="322">
        <v>0</v>
      </c>
      <c r="R284" s="12">
        <v>0</v>
      </c>
      <c r="S284" s="323">
        <v>1.1111800000000001</v>
      </c>
      <c r="T284" s="322">
        <v>1.1111800000000001</v>
      </c>
      <c r="U284" s="322">
        <v>3.2890000000000003E-2</v>
      </c>
      <c r="V284" s="85">
        <f>U284/T284</f>
        <v>2.959916485177919E-2</v>
      </c>
      <c r="W284" s="323">
        <v>0</v>
      </c>
      <c r="X284" s="322">
        <v>0</v>
      </c>
      <c r="Y284" s="322">
        <v>0</v>
      </c>
      <c r="Z284" s="12">
        <v>0</v>
      </c>
      <c r="AA284" s="323">
        <v>0.18460601814693689</v>
      </c>
      <c r="AB284" s="322">
        <v>0.18460601814693689</v>
      </c>
      <c r="AC284" s="258">
        <v>0.18460601814693689</v>
      </c>
      <c r="AD284" s="85">
        <f>AC284/AB284</f>
        <v>1</v>
      </c>
      <c r="AE284" s="323">
        <v>0</v>
      </c>
      <c r="AF284" s="322">
        <v>0</v>
      </c>
      <c r="AG284" s="322">
        <v>0</v>
      </c>
      <c r="AH284" s="12">
        <v>0</v>
      </c>
      <c r="AI284" s="323">
        <v>0</v>
      </c>
      <c r="AJ284" s="322">
        <v>0</v>
      </c>
      <c r="AK284" s="322">
        <v>0</v>
      </c>
      <c r="AL284" s="12">
        <v>0</v>
      </c>
      <c r="AM284" s="323">
        <v>35.713857900000001</v>
      </c>
      <c r="AN284" s="322">
        <v>34.571989530000003</v>
      </c>
      <c r="AO284" s="322">
        <v>29.0583952</v>
      </c>
      <c r="AP284" s="85">
        <f>AO284/AN284</f>
        <v>0.84051845424702687</v>
      </c>
      <c r="AQ284" s="323">
        <v>0</v>
      </c>
      <c r="AR284" s="322">
        <v>0</v>
      </c>
      <c r="AS284" s="322">
        <v>0</v>
      </c>
      <c r="AT284" s="12">
        <v>0</v>
      </c>
      <c r="AU284" s="323">
        <v>0.80979000000000001</v>
      </c>
      <c r="AV284" s="322">
        <v>1.25979</v>
      </c>
      <c r="AW284" s="322">
        <v>1.0564227099999999</v>
      </c>
      <c r="AX284" s="85">
        <f>AW284/AV284</f>
        <v>0.83857048396955036</v>
      </c>
      <c r="AY284" s="323">
        <v>11.1099999999999</v>
      </c>
      <c r="AZ284" s="322">
        <v>11.1099999999999</v>
      </c>
      <c r="BA284" s="322">
        <v>2.149082999999905</v>
      </c>
      <c r="BB284" s="85">
        <f>BA284/AZ284</f>
        <v>0.19343681368136134</v>
      </c>
    </row>
    <row r="285" spans="2:54" x14ac:dyDescent="0.35">
      <c r="B285" s="187" t="s">
        <v>63</v>
      </c>
      <c r="C285" s="326">
        <v>72.113774879539378</v>
      </c>
      <c r="D285" s="327">
        <v>77.603267069539385</v>
      </c>
      <c r="E285" s="327">
        <v>54.452253379539385</v>
      </c>
      <c r="F285" s="178">
        <v>0.70167475463043782</v>
      </c>
      <c r="G285" s="326">
        <f>SUM(G279:G284)</f>
        <v>1.4</v>
      </c>
      <c r="H285" s="327">
        <f>SUM(H279:H284)</f>
        <v>2.5</v>
      </c>
      <c r="I285" s="327">
        <f>SUM(I279:I284)</f>
        <v>1.4</v>
      </c>
      <c r="J285" s="178">
        <f>I285/H285</f>
        <v>0.55999999999999994</v>
      </c>
      <c r="K285" s="328">
        <f>SUM(K279:K284)</f>
        <v>0</v>
      </c>
      <c r="L285" s="327">
        <f>SUM(L279:L284)</f>
        <v>0</v>
      </c>
      <c r="M285" s="359">
        <f>SUM(M279:M284)</f>
        <v>0</v>
      </c>
      <c r="N285" s="349">
        <v>0</v>
      </c>
      <c r="O285" s="328">
        <f t="shared" ref="O285:U285" si="165">SUM(O279:O284)</f>
        <v>0.495</v>
      </c>
      <c r="P285" s="327">
        <f t="shared" si="165"/>
        <v>0.495</v>
      </c>
      <c r="Q285" s="327">
        <f t="shared" si="165"/>
        <v>0.13007452</v>
      </c>
      <c r="R285" s="352">
        <f t="shared" si="165"/>
        <v>0.26277680808080806</v>
      </c>
      <c r="S285" s="328">
        <f t="shared" si="165"/>
        <v>1.1111800000000001</v>
      </c>
      <c r="T285" s="327">
        <f t="shared" si="165"/>
        <v>1.1111800000000001</v>
      </c>
      <c r="U285" s="327">
        <f t="shared" si="165"/>
        <v>3.2890000000000003E-2</v>
      </c>
      <c r="V285" s="178">
        <f>U285/T285</f>
        <v>2.959916485177919E-2</v>
      </c>
      <c r="W285" s="328">
        <f t="shared" ref="W285:AG285" si="166">SUM(W279:W284)</f>
        <v>0.66695000000000004</v>
      </c>
      <c r="X285" s="327">
        <f t="shared" si="166"/>
        <v>0.64549999999999996</v>
      </c>
      <c r="Y285" s="327">
        <f t="shared" si="166"/>
        <v>0.64549999999999996</v>
      </c>
      <c r="Z285" s="352">
        <f t="shared" si="166"/>
        <v>1</v>
      </c>
      <c r="AA285" s="328">
        <f t="shared" si="166"/>
        <v>7.53677697953938</v>
      </c>
      <c r="AB285" s="327">
        <f t="shared" si="166"/>
        <v>7.3354669795393805</v>
      </c>
      <c r="AC285" s="327">
        <f t="shared" si="166"/>
        <v>7.2752780495393798</v>
      </c>
      <c r="AD285" s="352">
        <f t="shared" si="166"/>
        <v>1.9915829813605717</v>
      </c>
      <c r="AE285" s="328">
        <f t="shared" si="166"/>
        <v>0.61924000000000001</v>
      </c>
      <c r="AF285" s="327">
        <f t="shared" si="166"/>
        <v>0.61924000000000001</v>
      </c>
      <c r="AG285" s="327">
        <f t="shared" si="166"/>
        <v>3.8060000000000005E-5</v>
      </c>
      <c r="AH285" s="178">
        <f>AG285/AF285</f>
        <v>6.1462437827013768E-5</v>
      </c>
      <c r="AI285" s="328">
        <f>SUM(AI279:AI284)</f>
        <v>8.5173299999999994</v>
      </c>
      <c r="AJ285" s="327">
        <f>SUM(AJ279:AJ284)</f>
        <v>8.5173299999999994</v>
      </c>
      <c r="AK285" s="327">
        <f>SUM(AK279:AK284)</f>
        <v>5.1209998299999988</v>
      </c>
      <c r="AL285" s="178">
        <f>AK285/AJ285</f>
        <v>0.6012447363199499</v>
      </c>
      <c r="AM285" s="328">
        <f>SUM(AM279:AM284)</f>
        <v>39.807507900000004</v>
      </c>
      <c r="AN285" s="327">
        <f>SUM(AN279:AN284)</f>
        <v>43.969760090000001</v>
      </c>
      <c r="AO285" s="327">
        <f>SUM(AO279:AO284)</f>
        <v>36.636967210000002</v>
      </c>
      <c r="AP285" s="178">
        <f>AO285/AN285</f>
        <v>0.83323100091993252</v>
      </c>
      <c r="AQ285" s="328">
        <f>SUM(AQ279:AQ284)</f>
        <v>0</v>
      </c>
      <c r="AR285" s="327">
        <f>SUM(AR279:AR284)</f>
        <v>0</v>
      </c>
      <c r="AS285" s="327">
        <f>SUM(AS279:AS284)</f>
        <v>0</v>
      </c>
      <c r="AT285" s="332">
        <f>SUM(AT283:AT284)</f>
        <v>0</v>
      </c>
      <c r="AU285" s="328">
        <f>SUM(AU279:AU284)</f>
        <v>0.84979000000000005</v>
      </c>
      <c r="AV285" s="327">
        <f>SUM(AV279:AV284)</f>
        <v>1.29979</v>
      </c>
      <c r="AW285" s="327">
        <f>SUM(AW279:AW284)</f>
        <v>1.0614227099999998</v>
      </c>
      <c r="AX285" s="178">
        <f>AW285/AV285</f>
        <v>0.81661092176428485</v>
      </c>
      <c r="AY285" s="328">
        <f>SUM(AY279:AY284)</f>
        <v>11.1099999999999</v>
      </c>
      <c r="AZ285" s="327">
        <f>SUM(AZ279:AZ284)</f>
        <v>11.1099999999999</v>
      </c>
      <c r="BA285" s="327">
        <f>SUM(BA279:BA284)</f>
        <v>2.149082999999905</v>
      </c>
      <c r="BB285" s="178">
        <f>BA285/AZ285</f>
        <v>0.19343681368136134</v>
      </c>
    </row>
    <row r="286" spans="2:54" x14ac:dyDescent="0.35">
      <c r="B286" s="8" t="s">
        <v>64</v>
      </c>
      <c r="C286" s="323">
        <v>236.5147</v>
      </c>
      <c r="D286" s="322">
        <v>236.5147</v>
      </c>
      <c r="E286" s="322">
        <v>14.121</v>
      </c>
      <c r="F286" s="12">
        <v>5.9704534221340151E-2</v>
      </c>
      <c r="G286" s="323">
        <v>0</v>
      </c>
      <c r="H286" s="322">
        <v>0</v>
      </c>
      <c r="I286" s="322">
        <v>0</v>
      </c>
      <c r="J286" s="12">
        <v>0</v>
      </c>
      <c r="K286" s="323">
        <v>0</v>
      </c>
      <c r="L286" s="322">
        <v>0</v>
      </c>
      <c r="M286" s="322">
        <v>0</v>
      </c>
      <c r="N286" s="12">
        <v>0</v>
      </c>
      <c r="O286" s="323">
        <v>0</v>
      </c>
      <c r="P286" s="322">
        <v>0</v>
      </c>
      <c r="Q286" s="322">
        <v>0</v>
      </c>
      <c r="R286" s="12">
        <v>0</v>
      </c>
      <c r="S286" s="323">
        <v>0</v>
      </c>
      <c r="T286" s="322">
        <v>0</v>
      </c>
      <c r="U286" s="322">
        <v>0</v>
      </c>
      <c r="V286" s="12">
        <v>0</v>
      </c>
      <c r="W286" s="323">
        <v>0</v>
      </c>
      <c r="X286" s="322">
        <v>0</v>
      </c>
      <c r="Y286" s="322">
        <v>0</v>
      </c>
      <c r="Z286" s="12">
        <v>0</v>
      </c>
      <c r="AA286" s="323">
        <v>0</v>
      </c>
      <c r="AB286" s="322">
        <v>0</v>
      </c>
      <c r="AC286" s="322">
        <v>0</v>
      </c>
      <c r="AD286" s="12">
        <v>0</v>
      </c>
      <c r="AE286" s="323">
        <v>0</v>
      </c>
      <c r="AF286" s="322">
        <v>0</v>
      </c>
      <c r="AG286" s="322">
        <v>0</v>
      </c>
      <c r="AH286" s="12">
        <v>0</v>
      </c>
      <c r="AI286" s="323">
        <v>216.01470000000006</v>
      </c>
      <c r="AJ286" s="322">
        <v>216.01470000000006</v>
      </c>
      <c r="AK286" s="322">
        <v>0</v>
      </c>
      <c r="AL286" s="85">
        <f>AK286/AJ286</f>
        <v>0</v>
      </c>
      <c r="AM286" s="323">
        <v>0</v>
      </c>
      <c r="AN286" s="322">
        <v>0</v>
      </c>
      <c r="AO286" s="322">
        <v>0</v>
      </c>
      <c r="AP286" s="12">
        <v>0</v>
      </c>
      <c r="AQ286" s="323">
        <v>0</v>
      </c>
      <c r="AR286" s="322">
        <v>0</v>
      </c>
      <c r="AS286" s="322">
        <v>0</v>
      </c>
      <c r="AT286" s="12">
        <v>0</v>
      </c>
      <c r="AU286" s="323">
        <v>0</v>
      </c>
      <c r="AV286" s="322">
        <v>0</v>
      </c>
      <c r="AW286" s="322">
        <v>0</v>
      </c>
      <c r="AX286" s="12">
        <v>0</v>
      </c>
      <c r="AY286" s="323">
        <v>20.5</v>
      </c>
      <c r="AZ286" s="322">
        <v>20.5</v>
      </c>
      <c r="BA286" s="322">
        <v>14.121</v>
      </c>
      <c r="BB286" s="85">
        <f>BA286/AZ286</f>
        <v>0.68882926829268298</v>
      </c>
    </row>
    <row r="287" spans="2:54" x14ac:dyDescent="0.35">
      <c r="B287" s="8" t="s">
        <v>65</v>
      </c>
      <c r="C287" s="323">
        <v>0</v>
      </c>
      <c r="D287" s="322">
        <v>0</v>
      </c>
      <c r="E287" s="322">
        <v>0</v>
      </c>
      <c r="F287" s="12">
        <v>0</v>
      </c>
      <c r="G287" s="323">
        <v>0</v>
      </c>
      <c r="H287" s="322">
        <v>0</v>
      </c>
      <c r="I287" s="322">
        <v>0</v>
      </c>
      <c r="J287" s="12">
        <v>0</v>
      </c>
      <c r="K287" s="323">
        <v>0</v>
      </c>
      <c r="L287" s="322">
        <v>0</v>
      </c>
      <c r="M287" s="322">
        <v>0</v>
      </c>
      <c r="N287" s="12">
        <v>0</v>
      </c>
      <c r="O287" s="323">
        <v>0</v>
      </c>
      <c r="P287" s="322">
        <v>0</v>
      </c>
      <c r="Q287" s="322">
        <v>0</v>
      </c>
      <c r="R287" s="12">
        <v>0</v>
      </c>
      <c r="S287" s="323">
        <v>0</v>
      </c>
      <c r="T287" s="322">
        <v>0</v>
      </c>
      <c r="U287" s="322">
        <v>0</v>
      </c>
      <c r="V287" s="12">
        <v>0</v>
      </c>
      <c r="W287" s="323">
        <v>0</v>
      </c>
      <c r="X287" s="322">
        <v>0</v>
      </c>
      <c r="Y287" s="322">
        <v>0</v>
      </c>
      <c r="Z287" s="12">
        <v>0</v>
      </c>
      <c r="AA287" s="323">
        <v>0</v>
      </c>
      <c r="AB287" s="322">
        <v>0</v>
      </c>
      <c r="AC287" s="322">
        <v>0</v>
      </c>
      <c r="AD287" s="12">
        <v>0</v>
      </c>
      <c r="AE287" s="323">
        <v>0</v>
      </c>
      <c r="AF287" s="322">
        <v>0</v>
      </c>
      <c r="AG287" s="322">
        <v>0</v>
      </c>
      <c r="AH287" s="12">
        <v>0</v>
      </c>
      <c r="AI287" s="323">
        <v>0</v>
      </c>
      <c r="AJ287" s="322">
        <v>0</v>
      </c>
      <c r="AK287" s="322">
        <v>0</v>
      </c>
      <c r="AL287" s="12">
        <v>0</v>
      </c>
      <c r="AM287" s="323">
        <v>0</v>
      </c>
      <c r="AN287" s="322">
        <v>0</v>
      </c>
      <c r="AO287" s="322">
        <v>0</v>
      </c>
      <c r="AP287" s="12">
        <v>0</v>
      </c>
      <c r="AQ287" s="323">
        <v>0</v>
      </c>
      <c r="AR287" s="322">
        <v>0</v>
      </c>
      <c r="AS287" s="322">
        <v>0</v>
      </c>
      <c r="AT287" s="12">
        <v>0</v>
      </c>
      <c r="AU287" s="323">
        <v>0</v>
      </c>
      <c r="AV287" s="322">
        <v>0</v>
      </c>
      <c r="AW287" s="322">
        <v>0</v>
      </c>
      <c r="AX287" s="12">
        <v>0</v>
      </c>
      <c r="AY287" s="323">
        <v>0</v>
      </c>
      <c r="AZ287" s="322">
        <v>0</v>
      </c>
      <c r="BA287" s="322">
        <v>0</v>
      </c>
      <c r="BB287" s="12">
        <v>0</v>
      </c>
    </row>
    <row r="288" spans="2:54" ht="15" thickBot="1" x14ac:dyDescent="0.4">
      <c r="B288" s="188" t="s">
        <v>66</v>
      </c>
      <c r="C288" s="353">
        <v>236.5147</v>
      </c>
      <c r="D288" s="354">
        <v>236.5147</v>
      </c>
      <c r="E288" s="354">
        <v>14.121</v>
      </c>
      <c r="F288" s="355">
        <v>5.9704534221340151E-2</v>
      </c>
      <c r="G288" s="353">
        <v>0</v>
      </c>
      <c r="H288" s="354">
        <v>0</v>
      </c>
      <c r="I288" s="354">
        <v>0</v>
      </c>
      <c r="J288" s="355">
        <v>0</v>
      </c>
      <c r="K288" s="356">
        <v>0</v>
      </c>
      <c r="L288" s="354">
        <v>0</v>
      </c>
      <c r="M288" s="354">
        <v>0</v>
      </c>
      <c r="N288" s="355">
        <v>0</v>
      </c>
      <c r="O288" s="356">
        <v>0</v>
      </c>
      <c r="P288" s="354">
        <v>0</v>
      </c>
      <c r="Q288" s="354">
        <v>0</v>
      </c>
      <c r="R288" s="355">
        <v>0</v>
      </c>
      <c r="S288" s="356">
        <f>SUM(S286:S287)</f>
        <v>0</v>
      </c>
      <c r="T288" s="353">
        <f>SUM(T286:T287)</f>
        <v>0</v>
      </c>
      <c r="U288" s="353">
        <f>SUM(U286:U287)</f>
        <v>0</v>
      </c>
      <c r="V288" s="355">
        <f>SUM(V286:V287)</f>
        <v>0</v>
      </c>
      <c r="W288" s="356">
        <v>0</v>
      </c>
      <c r="X288" s="354">
        <v>0</v>
      </c>
      <c r="Y288" s="354">
        <v>0</v>
      </c>
      <c r="Z288" s="355">
        <v>0</v>
      </c>
      <c r="AA288" s="356">
        <v>0</v>
      </c>
      <c r="AB288" s="354">
        <v>0</v>
      </c>
      <c r="AC288" s="354">
        <v>0</v>
      </c>
      <c r="AD288" s="355">
        <v>0</v>
      </c>
      <c r="AE288" s="356">
        <f t="shared" ref="AE288:AK288" si="167">SUM(AE286:AE287)</f>
        <v>0</v>
      </c>
      <c r="AF288" s="353">
        <f t="shared" si="167"/>
        <v>0</v>
      </c>
      <c r="AG288" s="353">
        <f t="shared" si="167"/>
        <v>0</v>
      </c>
      <c r="AH288" s="355">
        <f t="shared" si="167"/>
        <v>0</v>
      </c>
      <c r="AI288" s="356">
        <f t="shared" si="167"/>
        <v>216.01470000000006</v>
      </c>
      <c r="AJ288" s="353">
        <f t="shared" si="167"/>
        <v>216.01470000000006</v>
      </c>
      <c r="AK288" s="353">
        <f t="shared" si="167"/>
        <v>0</v>
      </c>
      <c r="AL288" s="183">
        <f>AK288/AJ288</f>
        <v>0</v>
      </c>
      <c r="AM288" s="356">
        <f t="shared" ref="AM288:BA288" si="168">SUM(AM286:AM287)</f>
        <v>0</v>
      </c>
      <c r="AN288" s="353">
        <f t="shared" si="168"/>
        <v>0</v>
      </c>
      <c r="AO288" s="353">
        <f t="shared" si="168"/>
        <v>0</v>
      </c>
      <c r="AP288" s="355">
        <f t="shared" si="168"/>
        <v>0</v>
      </c>
      <c r="AQ288" s="356">
        <f t="shared" si="168"/>
        <v>0</v>
      </c>
      <c r="AR288" s="353">
        <f t="shared" si="168"/>
        <v>0</v>
      </c>
      <c r="AS288" s="353">
        <f t="shared" si="168"/>
        <v>0</v>
      </c>
      <c r="AT288" s="355">
        <f t="shared" si="168"/>
        <v>0</v>
      </c>
      <c r="AU288" s="356">
        <f t="shared" si="168"/>
        <v>0</v>
      </c>
      <c r="AV288" s="353">
        <f t="shared" si="168"/>
        <v>0</v>
      </c>
      <c r="AW288" s="353">
        <f t="shared" si="168"/>
        <v>0</v>
      </c>
      <c r="AX288" s="355">
        <f t="shared" si="168"/>
        <v>0</v>
      </c>
      <c r="AY288" s="360">
        <f t="shared" si="168"/>
        <v>20.5</v>
      </c>
      <c r="AZ288" s="361">
        <f t="shared" si="168"/>
        <v>20.5</v>
      </c>
      <c r="BA288" s="361">
        <f t="shared" si="168"/>
        <v>14.121</v>
      </c>
      <c r="BB288" s="183">
        <f>BA288/AZ288</f>
        <v>0.68882926829268298</v>
      </c>
    </row>
    <row r="290" spans="2:58" ht="15" thickBot="1" x14ac:dyDescent="0.4">
      <c r="B290" s="5" t="s">
        <v>138</v>
      </c>
      <c r="C290" s="3"/>
      <c r="G290" s="3"/>
    </row>
    <row r="291" spans="2:58" ht="27" customHeight="1" thickBot="1" x14ac:dyDescent="0.4">
      <c r="B291" s="920" t="s">
        <v>209</v>
      </c>
      <c r="C291" s="915" t="s">
        <v>228</v>
      </c>
      <c r="D291" s="918"/>
      <c r="E291" s="918"/>
      <c r="F291" s="919"/>
      <c r="G291" s="915" t="s">
        <v>146</v>
      </c>
      <c r="H291" s="916"/>
      <c r="I291" s="916"/>
      <c r="J291" s="917"/>
      <c r="K291" s="915" t="s">
        <v>147</v>
      </c>
      <c r="L291" s="916"/>
      <c r="M291" s="916"/>
      <c r="N291" s="917"/>
      <c r="O291" s="915" t="s">
        <v>148</v>
      </c>
      <c r="P291" s="916"/>
      <c r="Q291" s="916"/>
      <c r="R291" s="917"/>
      <c r="S291" s="915" t="s">
        <v>201</v>
      </c>
      <c r="T291" s="916"/>
      <c r="U291" s="916"/>
      <c r="V291" s="917"/>
      <c r="W291" s="915" t="s">
        <v>1</v>
      </c>
      <c r="X291" s="916"/>
      <c r="Y291" s="916"/>
      <c r="Z291" s="917"/>
      <c r="AA291" s="915" t="s">
        <v>202</v>
      </c>
      <c r="AB291" s="916"/>
      <c r="AC291" s="916"/>
      <c r="AD291" s="917"/>
      <c r="AE291" s="915" t="s">
        <v>203</v>
      </c>
      <c r="AF291" s="916"/>
      <c r="AG291" s="916"/>
      <c r="AH291" s="917"/>
      <c r="AI291" s="915" t="s">
        <v>204</v>
      </c>
      <c r="AJ291" s="916"/>
      <c r="AK291" s="916"/>
      <c r="AL291" s="917"/>
      <c r="AM291" s="915" t="s">
        <v>205</v>
      </c>
      <c r="AN291" s="916"/>
      <c r="AO291" s="916"/>
      <c r="AP291" s="917"/>
      <c r="AQ291" s="915" t="s">
        <v>206</v>
      </c>
      <c r="AR291" s="916"/>
      <c r="AS291" s="916"/>
      <c r="AT291" s="917"/>
      <c r="AU291" s="915" t="s">
        <v>207</v>
      </c>
      <c r="AV291" s="916"/>
      <c r="AW291" s="916"/>
      <c r="AX291" s="917"/>
      <c r="AY291" s="915" t="s">
        <v>208</v>
      </c>
      <c r="AZ291" s="916"/>
      <c r="BA291" s="916"/>
      <c r="BB291" s="917"/>
      <c r="BC291" s="915" t="s">
        <v>210</v>
      </c>
      <c r="BD291" s="916"/>
      <c r="BE291" s="916"/>
      <c r="BF291" s="917"/>
    </row>
    <row r="292" spans="2:58" x14ac:dyDescent="0.35">
      <c r="B292" s="921"/>
      <c r="C292" s="910" t="s">
        <v>107</v>
      </c>
      <c r="D292" s="904" t="s">
        <v>108</v>
      </c>
      <c r="E292" s="906" t="s">
        <v>50</v>
      </c>
      <c r="F292" s="908" t="s">
        <v>150</v>
      </c>
      <c r="G292" s="910" t="s">
        <v>107</v>
      </c>
      <c r="H292" s="904" t="s">
        <v>108</v>
      </c>
      <c r="I292" s="906" t="s">
        <v>50</v>
      </c>
      <c r="J292" s="908" t="s">
        <v>150</v>
      </c>
      <c r="K292" s="910" t="s">
        <v>107</v>
      </c>
      <c r="L292" s="904" t="s">
        <v>108</v>
      </c>
      <c r="M292" s="906" t="s">
        <v>50</v>
      </c>
      <c r="N292" s="908" t="s">
        <v>150</v>
      </c>
      <c r="O292" s="902" t="s">
        <v>107</v>
      </c>
      <c r="P292" s="904" t="s">
        <v>108</v>
      </c>
      <c r="Q292" s="906" t="s">
        <v>50</v>
      </c>
      <c r="R292" s="908" t="s">
        <v>150</v>
      </c>
      <c r="S292" s="902" t="s">
        <v>107</v>
      </c>
      <c r="T292" s="904" t="s">
        <v>108</v>
      </c>
      <c r="U292" s="906" t="s">
        <v>50</v>
      </c>
      <c r="V292" s="908" t="s">
        <v>150</v>
      </c>
      <c r="W292" s="902" t="s">
        <v>107</v>
      </c>
      <c r="X292" s="904" t="s">
        <v>108</v>
      </c>
      <c r="Y292" s="906" t="s">
        <v>50</v>
      </c>
      <c r="Z292" s="908" t="s">
        <v>150</v>
      </c>
      <c r="AA292" s="902" t="s">
        <v>107</v>
      </c>
      <c r="AB292" s="904" t="s">
        <v>108</v>
      </c>
      <c r="AC292" s="906" t="s">
        <v>50</v>
      </c>
      <c r="AD292" s="908" t="s">
        <v>150</v>
      </c>
      <c r="AE292" s="902" t="s">
        <v>107</v>
      </c>
      <c r="AF292" s="904" t="s">
        <v>108</v>
      </c>
      <c r="AG292" s="906" t="s">
        <v>50</v>
      </c>
      <c r="AH292" s="908" t="s">
        <v>150</v>
      </c>
      <c r="AI292" s="902" t="s">
        <v>107</v>
      </c>
      <c r="AJ292" s="904" t="s">
        <v>108</v>
      </c>
      <c r="AK292" s="906" t="s">
        <v>50</v>
      </c>
      <c r="AL292" s="908" t="s">
        <v>150</v>
      </c>
      <c r="AM292" s="902" t="s">
        <v>107</v>
      </c>
      <c r="AN292" s="904" t="s">
        <v>108</v>
      </c>
      <c r="AO292" s="906" t="s">
        <v>50</v>
      </c>
      <c r="AP292" s="908" t="s">
        <v>150</v>
      </c>
      <c r="AQ292" s="902" t="s">
        <v>107</v>
      </c>
      <c r="AR292" s="904" t="s">
        <v>108</v>
      </c>
      <c r="AS292" s="906" t="s">
        <v>50</v>
      </c>
      <c r="AT292" s="908" t="s">
        <v>150</v>
      </c>
      <c r="AU292" s="902" t="s">
        <v>107</v>
      </c>
      <c r="AV292" s="904" t="s">
        <v>108</v>
      </c>
      <c r="AW292" s="906" t="s">
        <v>50</v>
      </c>
      <c r="AX292" s="908" t="s">
        <v>150</v>
      </c>
      <c r="AY292" s="902" t="s">
        <v>107</v>
      </c>
      <c r="AZ292" s="904" t="s">
        <v>108</v>
      </c>
      <c r="BA292" s="906" t="s">
        <v>50</v>
      </c>
      <c r="BB292" s="908" t="s">
        <v>150</v>
      </c>
      <c r="BC292" s="902" t="s">
        <v>107</v>
      </c>
      <c r="BD292" s="904" t="s">
        <v>108</v>
      </c>
      <c r="BE292" s="906" t="s">
        <v>50</v>
      </c>
      <c r="BF292" s="908" t="s">
        <v>150</v>
      </c>
    </row>
    <row r="293" spans="2:58" ht="30.75" customHeight="1" thickBot="1" x14ac:dyDescent="0.4">
      <c r="B293" s="922"/>
      <c r="C293" s="911"/>
      <c r="D293" s="905"/>
      <c r="E293" s="907"/>
      <c r="F293" s="909"/>
      <c r="G293" s="911"/>
      <c r="H293" s="905"/>
      <c r="I293" s="907"/>
      <c r="J293" s="909"/>
      <c r="K293" s="911"/>
      <c r="L293" s="905"/>
      <c r="M293" s="907"/>
      <c r="N293" s="909"/>
      <c r="O293" s="903"/>
      <c r="P293" s="905"/>
      <c r="Q293" s="907"/>
      <c r="R293" s="909"/>
      <c r="S293" s="903"/>
      <c r="T293" s="905"/>
      <c r="U293" s="907"/>
      <c r="V293" s="909"/>
      <c r="W293" s="903"/>
      <c r="X293" s="905"/>
      <c r="Y293" s="907"/>
      <c r="Z293" s="909"/>
      <c r="AA293" s="903"/>
      <c r="AB293" s="905"/>
      <c r="AC293" s="907"/>
      <c r="AD293" s="909"/>
      <c r="AE293" s="903"/>
      <c r="AF293" s="905"/>
      <c r="AG293" s="907"/>
      <c r="AH293" s="909"/>
      <c r="AI293" s="903"/>
      <c r="AJ293" s="905"/>
      <c r="AK293" s="907"/>
      <c r="AL293" s="909"/>
      <c r="AM293" s="903"/>
      <c r="AN293" s="905"/>
      <c r="AO293" s="907"/>
      <c r="AP293" s="909"/>
      <c r="AQ293" s="903"/>
      <c r="AR293" s="905"/>
      <c r="AS293" s="907"/>
      <c r="AT293" s="909"/>
      <c r="AU293" s="903"/>
      <c r="AV293" s="905"/>
      <c r="AW293" s="907"/>
      <c r="AX293" s="909"/>
      <c r="AY293" s="903"/>
      <c r="AZ293" s="905"/>
      <c r="BA293" s="907"/>
      <c r="BB293" s="909"/>
      <c r="BC293" s="903"/>
      <c r="BD293" s="905"/>
      <c r="BE293" s="907"/>
      <c r="BF293" s="909"/>
    </row>
    <row r="294" spans="2:58" x14ac:dyDescent="0.35">
      <c r="B294" s="317" t="s">
        <v>67</v>
      </c>
      <c r="C294" s="214">
        <v>6762.7689591000008</v>
      </c>
      <c r="D294" s="195">
        <v>6779.3537062099995</v>
      </c>
      <c r="E294" s="195">
        <v>3073.1509963799999</v>
      </c>
      <c r="F294" s="318">
        <v>0.45331031976764141</v>
      </c>
      <c r="G294" s="214">
        <f>G301+G304</f>
        <v>1.8896600000000001</v>
      </c>
      <c r="H294" s="195">
        <f>H301+H304</f>
        <v>1.8721480000000001</v>
      </c>
      <c r="I294" s="195">
        <f>I301+I304</f>
        <v>1.7515993899999998</v>
      </c>
      <c r="J294" s="318">
        <f>I294/H294</f>
        <v>0.93560946570463421</v>
      </c>
      <c r="K294" s="214">
        <f>K301+K304</f>
        <v>159.39004</v>
      </c>
      <c r="L294" s="195">
        <f>L301+L304</f>
        <v>191.66866216999998</v>
      </c>
      <c r="M294" s="195">
        <f>M301+M304</f>
        <v>155.69393726999999</v>
      </c>
      <c r="N294" s="318">
        <f t="shared" ref="N294:N299" si="169">M294/L294</f>
        <v>0.81230773725497019</v>
      </c>
      <c r="O294" s="209">
        <f>O301+O304</f>
        <v>27.75516</v>
      </c>
      <c r="P294" s="207">
        <f>P301+P304</f>
        <v>26.708205069999998</v>
      </c>
      <c r="Q294" s="207">
        <f>Q301+Q304</f>
        <v>24.57086108</v>
      </c>
      <c r="R294" s="319">
        <f t="shared" ref="R294:R299" si="170">Q294/P294</f>
        <v>0.91997425568666269</v>
      </c>
      <c r="S294" s="209">
        <f>S301+S304</f>
        <v>1.1111800000000001</v>
      </c>
      <c r="T294" s="207">
        <f>T301+T304</f>
        <v>1.08907</v>
      </c>
      <c r="U294" s="207">
        <f>U301+U304</f>
        <v>0.98159930000000006</v>
      </c>
      <c r="V294" s="319">
        <f>U294/T294</f>
        <v>0.90131883166371318</v>
      </c>
      <c r="W294" s="209">
        <f>W301+W304</f>
        <v>2.4049700000000001</v>
      </c>
      <c r="X294" s="207">
        <f>X301+X304</f>
        <v>2.3135690699999998</v>
      </c>
      <c r="Y294" s="207">
        <f>Y301+Y304</f>
        <v>1.4570540700000001</v>
      </c>
      <c r="Z294" s="319">
        <f>Y294/X294</f>
        <v>0.62978628513563251</v>
      </c>
      <c r="AA294" s="209">
        <f>AA301+AA304</f>
        <v>95.512409099999985</v>
      </c>
      <c r="AB294" s="207">
        <f>AB301+AB304</f>
        <v>105.91708901</v>
      </c>
      <c r="AC294" s="207">
        <f>AC301+AC304</f>
        <v>91.971411180000004</v>
      </c>
      <c r="AD294" s="319">
        <f>AC294/AB294</f>
        <v>0.86833401521558684</v>
      </c>
      <c r="AE294" s="209">
        <f>AE301+AE304</f>
        <v>0.60724</v>
      </c>
      <c r="AF294" s="207">
        <f>AF301+AF304</f>
        <v>0.60724</v>
      </c>
      <c r="AG294" s="207">
        <f>AG301+AG304</f>
        <v>3.0629200000000002E-2</v>
      </c>
      <c r="AH294" s="319">
        <f>AG294/AF294</f>
        <v>5.0440023713852845E-2</v>
      </c>
      <c r="AI294" s="209">
        <f>AI301+AI304</f>
        <v>858.07942000000003</v>
      </c>
      <c r="AJ294" s="207">
        <f>AJ301+AJ304</f>
        <v>858.92442000000005</v>
      </c>
      <c r="AK294" s="207">
        <f>AK301+AK304</f>
        <v>268.80408315</v>
      </c>
      <c r="AL294" s="319">
        <f>AK294/AJ294</f>
        <v>0.31295429131005492</v>
      </c>
      <c r="AM294" s="209">
        <f>AM301+AM304</f>
        <v>16.91666</v>
      </c>
      <c r="AN294" s="207">
        <f>AN301+AN304</f>
        <v>21.925825539999998</v>
      </c>
      <c r="AO294" s="207">
        <f>AO301+AO304</f>
        <v>18.638176260000002</v>
      </c>
      <c r="AP294" s="319">
        <f>AO294/AN294</f>
        <v>0.85005584971009507</v>
      </c>
      <c r="AQ294" s="209">
        <f>AQ301+AQ304</f>
        <v>12.44885</v>
      </c>
      <c r="AR294" s="207">
        <f>AR301+AR304</f>
        <v>12.481018600000002</v>
      </c>
      <c r="AS294" s="207">
        <f>AS301+AS304</f>
        <v>10.102456819999999</v>
      </c>
      <c r="AT294" s="319">
        <f>AS294/AR294</f>
        <v>0.80942566819025463</v>
      </c>
      <c r="AU294" s="209">
        <f>AU301+AU304</f>
        <v>0.81479000000000001</v>
      </c>
      <c r="AV294" s="207">
        <f>AV301+AV304</f>
        <v>1.2647899999999999</v>
      </c>
      <c r="AW294" s="207">
        <f>AW301+AW304</f>
        <v>1.0647899999999999</v>
      </c>
      <c r="AX294" s="319">
        <f>AW294/AV294</f>
        <v>0.84187098253465009</v>
      </c>
      <c r="AY294" s="209">
        <f>AY301+AY304</f>
        <v>5582.7885800000004</v>
      </c>
      <c r="AZ294" s="207">
        <f>AZ301+AZ304</f>
        <v>5551.5316687499999</v>
      </c>
      <c r="BA294" s="207">
        <f>BA301+BA304</f>
        <v>2496.1300347799997</v>
      </c>
      <c r="BB294" s="319">
        <f t="shared" ref="BB294:BB300" si="171">BA294/AZ294</f>
        <v>0.44962907242894934</v>
      </c>
      <c r="BC294" s="209">
        <f>BC301+BC304</f>
        <v>3.05</v>
      </c>
      <c r="BD294" s="207">
        <f>BD301+BD304</f>
        <v>3.05</v>
      </c>
      <c r="BE294" s="207">
        <f>BE301+BE304</f>
        <v>1.9543638799999998</v>
      </c>
      <c r="BF294" s="319">
        <f>BE294/BD294</f>
        <v>0.64077504262295082</v>
      </c>
    </row>
    <row r="295" spans="2:58" x14ac:dyDescent="0.35">
      <c r="B295" s="8" t="s">
        <v>57</v>
      </c>
      <c r="C295" s="323">
        <v>584.75833</v>
      </c>
      <c r="D295" s="322">
        <v>584.67938862999995</v>
      </c>
      <c r="E295" s="322">
        <v>545.94739826999989</v>
      </c>
      <c r="F295" s="12">
        <v>0.93375516374751044</v>
      </c>
      <c r="G295" s="323">
        <v>0</v>
      </c>
      <c r="H295" s="322">
        <v>0</v>
      </c>
      <c r="I295" s="322">
        <v>0</v>
      </c>
      <c r="J295" s="12">
        <v>0</v>
      </c>
      <c r="K295" s="323">
        <v>71.633709999999994</v>
      </c>
      <c r="L295" s="322">
        <v>71.891839819999987</v>
      </c>
      <c r="M295" s="322">
        <v>63.76366114999999</v>
      </c>
      <c r="N295" s="85">
        <f t="shared" si="169"/>
        <v>0.88693878623288791</v>
      </c>
      <c r="O295" s="323">
        <v>4.3489599999999999</v>
      </c>
      <c r="P295" s="322">
        <v>4.3489599999999999</v>
      </c>
      <c r="Q295" s="322">
        <v>4.0970402700000008</v>
      </c>
      <c r="R295" s="85">
        <f t="shared" si="170"/>
        <v>0.94207356931312336</v>
      </c>
      <c r="S295" s="323">
        <v>0</v>
      </c>
      <c r="T295" s="322">
        <v>0</v>
      </c>
      <c r="U295" s="322">
        <v>0</v>
      </c>
      <c r="V295" s="12">
        <v>0</v>
      </c>
      <c r="W295" s="323">
        <v>0</v>
      </c>
      <c r="X295" s="322">
        <v>0</v>
      </c>
      <c r="Y295" s="322">
        <v>0</v>
      </c>
      <c r="Z295" s="12">
        <v>0</v>
      </c>
      <c r="AA295" s="323">
        <v>1.20045</v>
      </c>
      <c r="AB295" s="322">
        <v>0.9768</v>
      </c>
      <c r="AC295" s="322">
        <v>0.86658742999999994</v>
      </c>
      <c r="AD295" s="12">
        <v>0</v>
      </c>
      <c r="AE295" s="323">
        <v>0</v>
      </c>
      <c r="AF295" s="322">
        <v>0</v>
      </c>
      <c r="AG295" s="322">
        <v>0</v>
      </c>
      <c r="AH295" s="12">
        <v>0</v>
      </c>
      <c r="AI295" s="323">
        <v>3.4810300000000001</v>
      </c>
      <c r="AJ295" s="322">
        <v>3.52603</v>
      </c>
      <c r="AK295" s="322">
        <v>2.7811128400000005</v>
      </c>
      <c r="AL295" s="85">
        <f>AK295/AJ295</f>
        <v>0.78873771351917044</v>
      </c>
      <c r="AM295" s="323">
        <v>0</v>
      </c>
      <c r="AN295" s="322">
        <v>0</v>
      </c>
      <c r="AO295" s="322">
        <v>0</v>
      </c>
      <c r="AP295" s="12">
        <v>0</v>
      </c>
      <c r="AQ295" s="323">
        <v>5.6500399999999997</v>
      </c>
      <c r="AR295" s="322">
        <v>5.6500399999999997</v>
      </c>
      <c r="AS295" s="322">
        <v>4.9078936699999991</v>
      </c>
      <c r="AT295" s="85">
        <f>AS295/AR295</f>
        <v>0.8686475971851525</v>
      </c>
      <c r="AU295" s="323">
        <v>0</v>
      </c>
      <c r="AV295" s="322">
        <v>0</v>
      </c>
      <c r="AW295" s="322">
        <v>0</v>
      </c>
      <c r="AX295" s="12">
        <v>0</v>
      </c>
      <c r="AY295" s="323">
        <v>498.44414</v>
      </c>
      <c r="AZ295" s="322">
        <v>498.28571881000005</v>
      </c>
      <c r="BA295" s="322">
        <v>469.53110290999979</v>
      </c>
      <c r="BB295" s="85">
        <f t="shared" si="171"/>
        <v>0.94229291586226538</v>
      </c>
      <c r="BC295" s="323">
        <v>0</v>
      </c>
      <c r="BD295" s="322">
        <v>0</v>
      </c>
      <c r="BE295" s="322">
        <v>0</v>
      </c>
      <c r="BF295" s="12">
        <v>0</v>
      </c>
    </row>
    <row r="296" spans="2:58" x14ac:dyDescent="0.35">
      <c r="B296" s="8" t="s">
        <v>58</v>
      </c>
      <c r="C296" s="323">
        <v>245.27864</v>
      </c>
      <c r="D296" s="322">
        <v>309.95545017000001</v>
      </c>
      <c r="E296" s="322">
        <v>262.44730325</v>
      </c>
      <c r="F296" s="85">
        <v>0.84672588627190326</v>
      </c>
      <c r="G296" s="323">
        <v>0.52700000000000002</v>
      </c>
      <c r="H296" s="322">
        <v>0.50948800000000005</v>
      </c>
      <c r="I296" s="322">
        <v>0.42682625000000002</v>
      </c>
      <c r="J296" s="85">
        <f>I296/H296</f>
        <v>0.8377552562572621</v>
      </c>
      <c r="K296" s="323">
        <v>43.645760000000003</v>
      </c>
      <c r="L296" s="322">
        <v>46.106156840000004</v>
      </c>
      <c r="M296" s="322">
        <v>37.029549880000005</v>
      </c>
      <c r="N296" s="85">
        <f t="shared" si="169"/>
        <v>0.80313676996549255</v>
      </c>
      <c r="O296" s="323">
        <v>2.5239500000000001</v>
      </c>
      <c r="P296" s="322">
        <v>1.3337496599999998</v>
      </c>
      <c r="Q296" s="322">
        <v>1.2132769999999999</v>
      </c>
      <c r="R296" s="85">
        <f t="shared" si="170"/>
        <v>0.90967370893275434</v>
      </c>
      <c r="S296" s="323">
        <v>0</v>
      </c>
      <c r="T296" s="322">
        <v>0</v>
      </c>
      <c r="U296" s="322">
        <v>0</v>
      </c>
      <c r="V296" s="12">
        <v>0</v>
      </c>
      <c r="W296" s="323">
        <v>0</v>
      </c>
      <c r="X296" s="322">
        <v>0</v>
      </c>
      <c r="Y296" s="322">
        <v>0</v>
      </c>
      <c r="Z296" s="12">
        <v>0</v>
      </c>
      <c r="AA296" s="323">
        <v>1.4767600000000001</v>
      </c>
      <c r="AB296" s="322">
        <v>1.12676</v>
      </c>
      <c r="AC296" s="322">
        <v>0.91932507999999991</v>
      </c>
      <c r="AD296" s="12">
        <v>0</v>
      </c>
      <c r="AE296" s="323">
        <v>0</v>
      </c>
      <c r="AF296" s="322">
        <v>0</v>
      </c>
      <c r="AG296" s="322">
        <v>0</v>
      </c>
      <c r="AH296" s="12">
        <v>0</v>
      </c>
      <c r="AI296" s="323">
        <v>0</v>
      </c>
      <c r="AJ296" s="322">
        <v>0</v>
      </c>
      <c r="AK296" s="322">
        <v>0</v>
      </c>
      <c r="AL296" s="12">
        <v>0</v>
      </c>
      <c r="AM296" s="323">
        <v>0</v>
      </c>
      <c r="AN296" s="322">
        <v>0</v>
      </c>
      <c r="AO296" s="322">
        <v>0</v>
      </c>
      <c r="AP296" s="12">
        <v>0</v>
      </c>
      <c r="AQ296" s="323">
        <v>5.2580299999999998</v>
      </c>
      <c r="AR296" s="322">
        <v>5.2551985999999999</v>
      </c>
      <c r="AS296" s="322">
        <v>3.68973496</v>
      </c>
      <c r="AT296" s="85">
        <f>AS296/AR296</f>
        <v>0.70211142163114448</v>
      </c>
      <c r="AU296" s="323">
        <v>0</v>
      </c>
      <c r="AV296" s="322">
        <v>0</v>
      </c>
      <c r="AW296" s="322">
        <v>0</v>
      </c>
      <c r="AX296" s="12">
        <v>0</v>
      </c>
      <c r="AY296" s="323">
        <v>191.84714</v>
      </c>
      <c r="AZ296" s="322">
        <v>255.62409707000006</v>
      </c>
      <c r="BA296" s="322">
        <v>219.16859007999992</v>
      </c>
      <c r="BB296" s="85">
        <f t="shared" si="171"/>
        <v>0.85738626597469336</v>
      </c>
      <c r="BC296" s="323">
        <v>0</v>
      </c>
      <c r="BD296" s="322">
        <v>0</v>
      </c>
      <c r="BE296" s="322">
        <v>0</v>
      </c>
      <c r="BF296" s="12">
        <v>0</v>
      </c>
    </row>
    <row r="297" spans="2:58" x14ac:dyDescent="0.35">
      <c r="B297" s="8" t="s">
        <v>59</v>
      </c>
      <c r="C297" s="323">
        <v>2.0097100000000001</v>
      </c>
      <c r="D297" s="322">
        <v>2.37434302</v>
      </c>
      <c r="E297" s="322">
        <v>1.7232369900000002</v>
      </c>
      <c r="F297" s="12">
        <v>0.72577423543460884</v>
      </c>
      <c r="G297" s="323">
        <v>0</v>
      </c>
      <c r="H297" s="322">
        <v>0</v>
      </c>
      <c r="I297" s="322">
        <v>0</v>
      </c>
      <c r="J297" s="12">
        <v>0</v>
      </c>
      <c r="K297" s="323">
        <v>0.14499999999999999</v>
      </c>
      <c r="L297" s="322">
        <v>0.14499999999999999</v>
      </c>
      <c r="M297" s="322">
        <v>0.13566023999999999</v>
      </c>
      <c r="N297" s="85">
        <f t="shared" si="169"/>
        <v>0.93558786206896549</v>
      </c>
      <c r="O297" s="323">
        <v>0</v>
      </c>
      <c r="P297" s="322">
        <v>0</v>
      </c>
      <c r="Q297" s="322">
        <v>0</v>
      </c>
      <c r="R297" s="12">
        <v>0</v>
      </c>
      <c r="S297" s="323">
        <v>0</v>
      </c>
      <c r="T297" s="322">
        <v>0</v>
      </c>
      <c r="U297" s="322">
        <v>0</v>
      </c>
      <c r="V297" s="12">
        <v>0</v>
      </c>
      <c r="W297" s="323">
        <v>0</v>
      </c>
      <c r="X297" s="322">
        <v>0</v>
      </c>
      <c r="Y297" s="322">
        <v>0</v>
      </c>
      <c r="Z297" s="12">
        <v>0</v>
      </c>
      <c r="AA297" s="323">
        <v>0</v>
      </c>
      <c r="AB297" s="322">
        <v>0</v>
      </c>
      <c r="AC297" s="322">
        <v>0</v>
      </c>
      <c r="AD297" s="12">
        <v>0</v>
      </c>
      <c r="AE297" s="323">
        <v>0</v>
      </c>
      <c r="AF297" s="322">
        <v>0</v>
      </c>
      <c r="AG297" s="322">
        <v>0</v>
      </c>
      <c r="AH297" s="12">
        <v>0</v>
      </c>
      <c r="AI297" s="323">
        <v>7.4999999999999997E-2</v>
      </c>
      <c r="AJ297" s="322">
        <v>7.4999999999999997E-2</v>
      </c>
      <c r="AK297" s="322">
        <v>0</v>
      </c>
      <c r="AL297" s="85">
        <f t="shared" ref="AL297:AL302" si="172">AK297/AJ297</f>
        <v>0</v>
      </c>
      <c r="AM297" s="323">
        <v>0</v>
      </c>
      <c r="AN297" s="322">
        <v>0</v>
      </c>
      <c r="AO297" s="322">
        <v>0</v>
      </c>
      <c r="AP297" s="12">
        <v>0</v>
      </c>
      <c r="AQ297" s="323">
        <v>0</v>
      </c>
      <c r="AR297" s="322">
        <v>0</v>
      </c>
      <c r="AS297" s="322">
        <v>0</v>
      </c>
      <c r="AT297" s="12">
        <v>0</v>
      </c>
      <c r="AU297" s="323">
        <v>0</v>
      </c>
      <c r="AV297" s="322">
        <v>0</v>
      </c>
      <c r="AW297" s="322">
        <v>0</v>
      </c>
      <c r="AX297" s="12">
        <v>0</v>
      </c>
      <c r="AY297" s="323">
        <v>1.7897099999999999</v>
      </c>
      <c r="AZ297" s="322">
        <v>2.1543430200000002</v>
      </c>
      <c r="BA297" s="322">
        <v>1.58757675</v>
      </c>
      <c r="BB297" s="85">
        <f t="shared" si="171"/>
        <v>0.7369192070443823</v>
      </c>
      <c r="BC297" s="323">
        <v>0</v>
      </c>
      <c r="BD297" s="322">
        <v>0</v>
      </c>
      <c r="BE297" s="322">
        <v>0</v>
      </c>
      <c r="BF297" s="12">
        <v>0</v>
      </c>
    </row>
    <row r="298" spans="2:58" x14ac:dyDescent="0.35">
      <c r="B298" s="8" t="s">
        <v>60</v>
      </c>
      <c r="C298" s="323">
        <v>269.11925000000002</v>
      </c>
      <c r="D298" s="322">
        <v>273.12145967999993</v>
      </c>
      <c r="E298" s="322">
        <v>267.40405662999996</v>
      </c>
      <c r="F298" s="85">
        <v>0.97906644517534902</v>
      </c>
      <c r="G298" s="323">
        <v>3.0000000000000001E-3</v>
      </c>
      <c r="H298" s="322">
        <v>3.0000000000000001E-3</v>
      </c>
      <c r="I298" s="322">
        <v>0</v>
      </c>
      <c r="J298" s="85">
        <f>I298/H298</f>
        <v>0</v>
      </c>
      <c r="K298" s="323">
        <v>0.95167999999999997</v>
      </c>
      <c r="L298" s="322">
        <v>0.95167999999999997</v>
      </c>
      <c r="M298" s="322">
        <v>0.80247270999999998</v>
      </c>
      <c r="N298" s="85">
        <f t="shared" si="169"/>
        <v>0.84321695317753864</v>
      </c>
      <c r="O298" s="323">
        <v>0.68518999999999997</v>
      </c>
      <c r="P298" s="322">
        <v>0.68518999999999997</v>
      </c>
      <c r="Q298" s="322">
        <v>0.20458036999999998</v>
      </c>
      <c r="R298" s="85">
        <f t="shared" si="170"/>
        <v>0.29857465812402401</v>
      </c>
      <c r="S298" s="323">
        <v>0</v>
      </c>
      <c r="T298" s="322">
        <v>0</v>
      </c>
      <c r="U298" s="322">
        <v>0</v>
      </c>
      <c r="V298" s="12">
        <v>0</v>
      </c>
      <c r="W298" s="323">
        <v>0.46496999999999999</v>
      </c>
      <c r="X298" s="322">
        <v>0.37356907</v>
      </c>
      <c r="Y298" s="322">
        <v>0.29774370999999999</v>
      </c>
      <c r="Z298" s="85">
        <f>Y298/X298</f>
        <v>0.79702452347031838</v>
      </c>
      <c r="AA298" s="323">
        <v>9.5691000000000006</v>
      </c>
      <c r="AB298" s="322">
        <v>9.5224299099999996</v>
      </c>
      <c r="AC298" s="322">
        <v>9.4117392899999999</v>
      </c>
      <c r="AD298" s="85">
        <f>AC298/AB298</f>
        <v>0.98837580102492983</v>
      </c>
      <c r="AE298" s="323">
        <v>0.60724</v>
      </c>
      <c r="AF298" s="322">
        <v>0.60724</v>
      </c>
      <c r="AG298" s="322">
        <v>3.0629200000000002E-2</v>
      </c>
      <c r="AH298" s="85">
        <f>AG298/AF298</f>
        <v>5.0440023713852845E-2</v>
      </c>
      <c r="AI298" s="323">
        <v>2.6128399999999998</v>
      </c>
      <c r="AJ298" s="322">
        <v>2.6128399999999998</v>
      </c>
      <c r="AK298" s="322">
        <v>2.6128399999999998</v>
      </c>
      <c r="AL298" s="85">
        <f t="shared" si="172"/>
        <v>1</v>
      </c>
      <c r="AM298" s="323">
        <v>4.0936500000000002</v>
      </c>
      <c r="AN298" s="322">
        <v>8.9909224999999999</v>
      </c>
      <c r="AO298" s="322">
        <v>8.5470607800000007</v>
      </c>
      <c r="AP298" s="85">
        <f>AO298/AN298</f>
        <v>0.95063223823806742</v>
      </c>
      <c r="AQ298" s="323">
        <v>0.46605999999999997</v>
      </c>
      <c r="AR298" s="322">
        <v>0.50105999999999995</v>
      </c>
      <c r="AS298" s="322">
        <v>0.46913932000000003</v>
      </c>
      <c r="AT298" s="85">
        <f>AS298/AR298</f>
        <v>0.93629369736159351</v>
      </c>
      <c r="AU298" s="323">
        <v>5.0000000000000001E-3</v>
      </c>
      <c r="AV298" s="322">
        <v>5.0000000000000001E-3</v>
      </c>
      <c r="AW298" s="322">
        <v>5.0000000000000001E-3</v>
      </c>
      <c r="AX298" s="85">
        <f>AW298/AV298</f>
        <v>1</v>
      </c>
      <c r="AY298" s="323">
        <v>249.66051999999999</v>
      </c>
      <c r="AZ298" s="322">
        <v>248.86852819999999</v>
      </c>
      <c r="BA298" s="322">
        <v>245.02285124999997</v>
      </c>
      <c r="BB298" s="85">
        <f t="shared" si="171"/>
        <v>0.98454735527302395</v>
      </c>
      <c r="BC298" s="323">
        <v>0</v>
      </c>
      <c r="BD298" s="322">
        <v>0</v>
      </c>
      <c r="BE298" s="322">
        <v>0</v>
      </c>
      <c r="BF298" s="12">
        <v>0</v>
      </c>
    </row>
    <row r="299" spans="2:58" x14ac:dyDescent="0.35">
      <c r="B299" s="8" t="s">
        <v>61</v>
      </c>
      <c r="C299" s="323">
        <v>303.34183999999999</v>
      </c>
      <c r="D299" s="322">
        <v>359.61582566999999</v>
      </c>
      <c r="E299" s="322">
        <v>308.32032573000009</v>
      </c>
      <c r="F299" s="85">
        <v>0.85736028206091519</v>
      </c>
      <c r="G299" s="323">
        <v>1.3596600000000001</v>
      </c>
      <c r="H299" s="322">
        <v>1.3596600000000001</v>
      </c>
      <c r="I299" s="322">
        <v>1.3247731399999998</v>
      </c>
      <c r="J299" s="85">
        <f>I299/H299</f>
        <v>0.97434148242943064</v>
      </c>
      <c r="K299" s="323">
        <v>42.513890000000004</v>
      </c>
      <c r="L299" s="322">
        <v>72.07398551</v>
      </c>
      <c r="M299" s="322">
        <v>53.614092269999993</v>
      </c>
      <c r="N299" s="85">
        <f t="shared" si="169"/>
        <v>0.74387578112440078</v>
      </c>
      <c r="O299" s="323">
        <v>20.16132</v>
      </c>
      <c r="P299" s="322">
        <v>20.304565409999999</v>
      </c>
      <c r="Q299" s="322">
        <v>19.05089216</v>
      </c>
      <c r="R299" s="85">
        <f t="shared" si="170"/>
        <v>0.93825658295633529</v>
      </c>
      <c r="S299" s="323">
        <v>0</v>
      </c>
      <c r="T299" s="322">
        <v>0</v>
      </c>
      <c r="U299" s="322">
        <v>0</v>
      </c>
      <c r="V299" s="12">
        <v>0</v>
      </c>
      <c r="W299" s="323">
        <v>1.94</v>
      </c>
      <c r="X299" s="322">
        <v>1.94</v>
      </c>
      <c r="Y299" s="322">
        <v>1.1593103600000001</v>
      </c>
      <c r="Z299" s="85">
        <f>Y299/X299</f>
        <v>0.59758265979381453</v>
      </c>
      <c r="AA299" s="323">
        <v>0</v>
      </c>
      <c r="AB299" s="322">
        <v>0</v>
      </c>
      <c r="AC299" s="322">
        <v>0</v>
      </c>
      <c r="AD299" s="12">
        <v>0</v>
      </c>
      <c r="AE299" s="323">
        <v>0</v>
      </c>
      <c r="AF299" s="322">
        <v>0</v>
      </c>
      <c r="AG299" s="322">
        <v>0</v>
      </c>
      <c r="AH299" s="12">
        <v>0</v>
      </c>
      <c r="AI299" s="323">
        <v>9.4176400000000005</v>
      </c>
      <c r="AJ299" s="322">
        <v>9.4176400000000005</v>
      </c>
      <c r="AK299" s="322">
        <v>4.3626943300000001</v>
      </c>
      <c r="AL299" s="85">
        <f t="shared" si="172"/>
        <v>0.46324709056621405</v>
      </c>
      <c r="AM299" s="323">
        <v>0</v>
      </c>
      <c r="AN299" s="322">
        <v>0</v>
      </c>
      <c r="AO299" s="322">
        <v>0</v>
      </c>
      <c r="AP299" s="12">
        <v>0</v>
      </c>
      <c r="AQ299" s="323">
        <v>1.05267</v>
      </c>
      <c r="AR299" s="322">
        <v>1.05267</v>
      </c>
      <c r="AS299" s="322">
        <v>1.02430131</v>
      </c>
      <c r="AT299" s="85">
        <f>AS299/AR299</f>
        <v>0.97305072814842264</v>
      </c>
      <c r="AU299" s="323">
        <v>0</v>
      </c>
      <c r="AV299" s="322">
        <v>0</v>
      </c>
      <c r="AW299" s="322">
        <v>0</v>
      </c>
      <c r="AX299" s="12">
        <v>0</v>
      </c>
      <c r="AY299" s="323">
        <v>223.84666000000001</v>
      </c>
      <c r="AZ299" s="322">
        <v>250.41730475</v>
      </c>
      <c r="BA299" s="322">
        <v>225.82989827999995</v>
      </c>
      <c r="BB299" s="85">
        <f t="shared" si="171"/>
        <v>0.90181426761003403</v>
      </c>
      <c r="BC299" s="323">
        <v>3.05</v>
      </c>
      <c r="BD299" s="322">
        <v>3.05</v>
      </c>
      <c r="BE299" s="322">
        <v>1.9543638799999998</v>
      </c>
      <c r="BF299" s="85">
        <f>BE299/BD299</f>
        <v>0.64077504262295082</v>
      </c>
    </row>
    <row r="300" spans="2:58" x14ac:dyDescent="0.35">
      <c r="B300" s="8" t="s">
        <v>62</v>
      </c>
      <c r="C300" s="323">
        <v>1240.5766690999999</v>
      </c>
      <c r="D300" s="322">
        <v>1126.5723512899997</v>
      </c>
      <c r="E300" s="322">
        <v>966.83192041999973</v>
      </c>
      <c r="F300" s="12">
        <v>0.85820668269810929</v>
      </c>
      <c r="G300" s="323">
        <v>0</v>
      </c>
      <c r="H300" s="322">
        <v>0</v>
      </c>
      <c r="I300" s="322">
        <v>0</v>
      </c>
      <c r="J300" s="12">
        <v>0</v>
      </c>
      <c r="K300" s="323">
        <v>0</v>
      </c>
      <c r="L300" s="322">
        <v>0</v>
      </c>
      <c r="M300" s="322">
        <v>0</v>
      </c>
      <c r="N300" s="12">
        <v>0</v>
      </c>
      <c r="O300" s="323">
        <v>0</v>
      </c>
      <c r="P300" s="322">
        <v>0</v>
      </c>
      <c r="Q300" s="322">
        <v>0</v>
      </c>
      <c r="R300" s="12">
        <v>0</v>
      </c>
      <c r="S300" s="323">
        <v>1.1111800000000001</v>
      </c>
      <c r="T300" s="322">
        <v>1.08907</v>
      </c>
      <c r="U300" s="322">
        <v>0.98159930000000006</v>
      </c>
      <c r="V300" s="85">
        <f>U300/T300</f>
        <v>0.90131883166371318</v>
      </c>
      <c r="W300" s="323">
        <v>0</v>
      </c>
      <c r="X300" s="322">
        <v>0</v>
      </c>
      <c r="Y300" s="322">
        <v>0</v>
      </c>
      <c r="Z300" s="12">
        <v>0</v>
      </c>
      <c r="AA300" s="323">
        <v>83.266099099999991</v>
      </c>
      <c r="AB300" s="322">
        <v>94.291099099999997</v>
      </c>
      <c r="AC300" s="322">
        <v>80.773759380000001</v>
      </c>
      <c r="AD300" s="85">
        <f>AC300/AB300</f>
        <v>0.85664246308483216</v>
      </c>
      <c r="AE300" s="323">
        <v>0</v>
      </c>
      <c r="AF300" s="322">
        <v>0</v>
      </c>
      <c r="AG300" s="322">
        <v>0</v>
      </c>
      <c r="AH300" s="12">
        <v>0</v>
      </c>
      <c r="AI300" s="323">
        <v>81.606480000000005</v>
      </c>
      <c r="AJ300" s="322">
        <v>82.406480000000002</v>
      </c>
      <c r="AK300" s="322">
        <v>56.652937649999998</v>
      </c>
      <c r="AL300" s="85">
        <f t="shared" si="172"/>
        <v>0.68748158700626449</v>
      </c>
      <c r="AM300" s="323">
        <v>12.82301</v>
      </c>
      <c r="AN300" s="322">
        <v>12.934903039999998</v>
      </c>
      <c r="AO300" s="322">
        <v>10.091115480000001</v>
      </c>
      <c r="AP300" s="85">
        <f>AO300/AN300</f>
        <v>0.78014620200817542</v>
      </c>
      <c r="AQ300" s="323">
        <v>0</v>
      </c>
      <c r="AR300" s="322">
        <v>0</v>
      </c>
      <c r="AS300" s="322">
        <v>0</v>
      </c>
      <c r="AT300" s="12">
        <v>0</v>
      </c>
      <c r="AU300" s="323">
        <v>0.80979000000000001</v>
      </c>
      <c r="AV300" s="322">
        <v>1.25979</v>
      </c>
      <c r="AW300" s="322">
        <v>1.05979</v>
      </c>
      <c r="AX300" s="85">
        <f>AW300/AV300</f>
        <v>0.84124338183348024</v>
      </c>
      <c r="AY300" s="323">
        <v>1060.96011</v>
      </c>
      <c r="AZ300" s="322">
        <v>934.59100914999999</v>
      </c>
      <c r="BA300" s="322">
        <v>817.27271860999997</v>
      </c>
      <c r="BB300" s="85">
        <f t="shared" si="171"/>
        <v>0.87447098314513028</v>
      </c>
      <c r="BC300" s="323">
        <v>0</v>
      </c>
      <c r="BD300" s="322">
        <v>0</v>
      </c>
      <c r="BE300" s="322">
        <v>0</v>
      </c>
      <c r="BF300" s="12">
        <v>0</v>
      </c>
    </row>
    <row r="301" spans="2:58" x14ac:dyDescent="0.35">
      <c r="B301" s="187" t="s">
        <v>63</v>
      </c>
      <c r="C301" s="328">
        <v>2645.0844391000001</v>
      </c>
      <c r="D301" s="327">
        <v>2656.3188184599994</v>
      </c>
      <c r="E301" s="327">
        <v>2352.6742412899998</v>
      </c>
      <c r="F301" s="178">
        <v>0.88568970898378929</v>
      </c>
      <c r="G301" s="328">
        <f>SUM(G295:G300)</f>
        <v>1.8896600000000001</v>
      </c>
      <c r="H301" s="327">
        <f>SUM(H295:H300)</f>
        <v>1.8721480000000001</v>
      </c>
      <c r="I301" s="327">
        <f>SUM(I295:I300)</f>
        <v>1.7515993899999998</v>
      </c>
      <c r="J301" s="178">
        <f>I301/H301</f>
        <v>0.93560946570463421</v>
      </c>
      <c r="K301" s="328">
        <f>SUM(K295:K300)</f>
        <v>158.89004</v>
      </c>
      <c r="L301" s="327">
        <f>SUM(L295:L300)</f>
        <v>191.16866216999998</v>
      </c>
      <c r="M301" s="327">
        <f>SUM(M295:M300)</f>
        <v>155.34543625000001</v>
      </c>
      <c r="N301" s="178">
        <f t="shared" ref="N301:N310" si="173">M301/L301</f>
        <v>0.8126093183194244</v>
      </c>
      <c r="O301" s="328">
        <f>SUM(O295:O300)</f>
        <v>27.71942</v>
      </c>
      <c r="P301" s="327">
        <f>SUM(P295:P300)</f>
        <v>26.672465069999998</v>
      </c>
      <c r="Q301" s="327">
        <f>SUM(Q295:Q300)</f>
        <v>24.565789800000001</v>
      </c>
      <c r="R301" s="178">
        <f>Q301/P301</f>
        <v>0.92101685148068702</v>
      </c>
      <c r="S301" s="328">
        <f>SUM(S295:S300)</f>
        <v>1.1111800000000001</v>
      </c>
      <c r="T301" s="327">
        <f>SUM(T295:T300)</f>
        <v>1.08907</v>
      </c>
      <c r="U301" s="327">
        <f>SUM(U295:U300)</f>
        <v>0.98159930000000006</v>
      </c>
      <c r="V301" s="178">
        <f>U301/T301</f>
        <v>0.90131883166371318</v>
      </c>
      <c r="W301" s="328">
        <f>SUM(W295:W300)</f>
        <v>2.4049700000000001</v>
      </c>
      <c r="X301" s="327">
        <f>SUM(X295:X300)</f>
        <v>2.3135690699999998</v>
      </c>
      <c r="Y301" s="327">
        <f>SUM(Y295:Y300)</f>
        <v>1.4570540700000001</v>
      </c>
      <c r="Z301" s="178">
        <f>Y301/X301</f>
        <v>0.62978628513563251</v>
      </c>
      <c r="AA301" s="328">
        <f>SUM(AA295:AA300)</f>
        <v>95.512409099999985</v>
      </c>
      <c r="AB301" s="327">
        <f>SUM(AB295:AB300)</f>
        <v>105.91708901</v>
      </c>
      <c r="AC301" s="327">
        <f>SUM(AC295:AC300)</f>
        <v>91.971411180000004</v>
      </c>
      <c r="AD301" s="178">
        <f>AC301/AB301</f>
        <v>0.86833401521558684</v>
      </c>
      <c r="AE301" s="328">
        <f>SUM(AE295:AE300)</f>
        <v>0.60724</v>
      </c>
      <c r="AF301" s="327">
        <f>SUM(AF295:AF300)</f>
        <v>0.60724</v>
      </c>
      <c r="AG301" s="327">
        <f>SUM(AG295:AG300)</f>
        <v>3.0629200000000002E-2</v>
      </c>
      <c r="AH301" s="178">
        <f>AG301/AF301</f>
        <v>5.0440023713852845E-2</v>
      </c>
      <c r="AI301" s="328">
        <f>SUM(AI295:AI300)</f>
        <v>97.192990000000009</v>
      </c>
      <c r="AJ301" s="327">
        <f>SUM(AJ295:AJ300)</f>
        <v>98.037990000000008</v>
      </c>
      <c r="AK301" s="327">
        <f>SUM(AK295:AK300)</f>
        <v>66.409584819999992</v>
      </c>
      <c r="AL301" s="178">
        <f t="shared" si="172"/>
        <v>0.67738623384669538</v>
      </c>
      <c r="AM301" s="328">
        <f>SUM(AM295:AM300)</f>
        <v>16.91666</v>
      </c>
      <c r="AN301" s="327">
        <f>SUM(AN295:AN300)</f>
        <v>21.925825539999998</v>
      </c>
      <c r="AO301" s="327">
        <f>SUM(AO295:AO300)</f>
        <v>18.638176260000002</v>
      </c>
      <c r="AP301" s="178">
        <f>AO301/AN301</f>
        <v>0.85005584971009507</v>
      </c>
      <c r="AQ301" s="328">
        <f>SUM(AQ295:AQ300)</f>
        <v>12.4268</v>
      </c>
      <c r="AR301" s="327">
        <f>SUM(AR295:AR300)</f>
        <v>12.458968600000002</v>
      </c>
      <c r="AS301" s="327">
        <f>SUM(AS295:AS300)</f>
        <v>10.091069259999999</v>
      </c>
      <c r="AT301" s="178">
        <f>AS301/AR301</f>
        <v>0.80994419233065551</v>
      </c>
      <c r="AU301" s="328">
        <f>SUM(AU295:AU300)</f>
        <v>0.81479000000000001</v>
      </c>
      <c r="AV301" s="327">
        <f>SUM(AV295:AV300)</f>
        <v>1.2647899999999999</v>
      </c>
      <c r="AW301" s="327">
        <f>SUM(AW295:AW300)</f>
        <v>1.0647899999999999</v>
      </c>
      <c r="AX301" s="178">
        <f>AW301/AV301</f>
        <v>0.84187098253465009</v>
      </c>
      <c r="AY301" s="328">
        <f>SUM(AY295:AY300)</f>
        <v>2226.54828</v>
      </c>
      <c r="AZ301" s="327">
        <f>SUM(AZ295:AZ300)</f>
        <v>2189.9410010000001</v>
      </c>
      <c r="BA301" s="327">
        <f>SUM(BA295:BA300)</f>
        <v>1978.4127378799994</v>
      </c>
      <c r="BB301" s="178">
        <f t="shared" ref="BB301:BB307" si="174">BA301/AZ301</f>
        <v>0.90340914982485376</v>
      </c>
      <c r="BC301" s="328">
        <f>SUM(BC295:BC300)</f>
        <v>3.05</v>
      </c>
      <c r="BD301" s="327">
        <f>SUM(BD295:BD300)</f>
        <v>3.05</v>
      </c>
      <c r="BE301" s="327">
        <f>SUM(BE295:BE300)</f>
        <v>1.9543638799999998</v>
      </c>
      <c r="BF301" s="178">
        <f>BE301/BD301</f>
        <v>0.64077504262295082</v>
      </c>
    </row>
    <row r="302" spans="2:58" x14ac:dyDescent="0.35">
      <c r="B302" s="8" t="s">
        <v>64</v>
      </c>
      <c r="C302" s="323">
        <v>4106.5275600000004</v>
      </c>
      <c r="D302" s="322">
        <v>4106.5275600000004</v>
      </c>
      <c r="E302" s="322">
        <v>705.16833210999994</v>
      </c>
      <c r="F302" s="12">
        <v>0.17171888458237936</v>
      </c>
      <c r="G302" s="323">
        <v>0</v>
      </c>
      <c r="H302" s="322">
        <v>0</v>
      </c>
      <c r="I302" s="322">
        <v>0</v>
      </c>
      <c r="J302" s="12">
        <v>0</v>
      </c>
      <c r="K302" s="323">
        <v>0.2</v>
      </c>
      <c r="L302" s="322">
        <v>0.2</v>
      </c>
      <c r="M302" s="322">
        <v>0.14056315999999999</v>
      </c>
      <c r="N302" s="85">
        <f t="shared" si="173"/>
        <v>0.70281579999999988</v>
      </c>
      <c r="O302" s="323">
        <v>3.5740000000000001E-2</v>
      </c>
      <c r="P302" s="322">
        <v>3.5740000000000001E-2</v>
      </c>
      <c r="Q302" s="322">
        <v>5.0712800000000001E-3</v>
      </c>
      <c r="R302" s="85">
        <f>Q302/P302</f>
        <v>0.14189367655288193</v>
      </c>
      <c r="S302" s="323">
        <v>0</v>
      </c>
      <c r="T302" s="322">
        <v>0</v>
      </c>
      <c r="U302" s="322">
        <v>0</v>
      </c>
      <c r="V302" s="12">
        <v>0</v>
      </c>
      <c r="W302" s="323">
        <v>0</v>
      </c>
      <c r="X302" s="322">
        <v>0</v>
      </c>
      <c r="Y302" s="322">
        <v>0</v>
      </c>
      <c r="Z302" s="12">
        <v>0</v>
      </c>
      <c r="AA302" s="323">
        <v>0</v>
      </c>
      <c r="AB302" s="322">
        <v>0</v>
      </c>
      <c r="AC302" s="322">
        <v>0</v>
      </c>
      <c r="AD302" s="12">
        <v>0</v>
      </c>
      <c r="AE302" s="323">
        <v>0</v>
      </c>
      <c r="AF302" s="322">
        <v>0</v>
      </c>
      <c r="AG302" s="322">
        <v>0</v>
      </c>
      <c r="AH302" s="12">
        <v>0</v>
      </c>
      <c r="AI302" s="323">
        <v>760.88643000000002</v>
      </c>
      <c r="AJ302" s="322">
        <v>760.88643000000002</v>
      </c>
      <c r="AK302" s="322">
        <v>202.39449833</v>
      </c>
      <c r="AL302" s="85">
        <f t="shared" si="172"/>
        <v>0.26599830191478113</v>
      </c>
      <c r="AM302" s="323">
        <v>0</v>
      </c>
      <c r="AN302" s="322">
        <v>0</v>
      </c>
      <c r="AO302" s="322">
        <v>0</v>
      </c>
      <c r="AP302" s="12">
        <v>0</v>
      </c>
      <c r="AQ302" s="323">
        <v>2.205E-2</v>
      </c>
      <c r="AR302" s="322">
        <v>2.205E-2</v>
      </c>
      <c r="AS302" s="322">
        <v>1.138756E-2</v>
      </c>
      <c r="AT302" s="85">
        <f>AS302/AR302</f>
        <v>0.51644263038548754</v>
      </c>
      <c r="AU302" s="323">
        <v>0</v>
      </c>
      <c r="AV302" s="322">
        <v>0</v>
      </c>
      <c r="AW302" s="322">
        <v>0</v>
      </c>
      <c r="AX302" s="12">
        <v>0</v>
      </c>
      <c r="AY302" s="323">
        <v>3345.3833399999999</v>
      </c>
      <c r="AZ302" s="322">
        <v>3345.3833399999999</v>
      </c>
      <c r="BA302" s="322">
        <v>502.61681178000003</v>
      </c>
      <c r="BB302" s="85">
        <f t="shared" si="174"/>
        <v>0.15024191869742498</v>
      </c>
      <c r="BC302" s="323">
        <v>0</v>
      </c>
      <c r="BD302" s="322">
        <v>0</v>
      </c>
      <c r="BE302" s="322">
        <v>0</v>
      </c>
      <c r="BF302" s="12">
        <v>0</v>
      </c>
    </row>
    <row r="303" spans="2:58" x14ac:dyDescent="0.35">
      <c r="B303" s="8" t="s">
        <v>65</v>
      </c>
      <c r="C303" s="323">
        <v>11.15696</v>
      </c>
      <c r="D303" s="322">
        <v>16.507327750000002</v>
      </c>
      <c r="E303" s="322">
        <v>15.30842298</v>
      </c>
      <c r="F303" s="12">
        <v>0.9273713596678298</v>
      </c>
      <c r="G303" s="323">
        <v>0</v>
      </c>
      <c r="H303" s="322">
        <v>0</v>
      </c>
      <c r="I303" s="322">
        <v>0</v>
      </c>
      <c r="J303" s="12">
        <v>0</v>
      </c>
      <c r="K303" s="323">
        <v>0.3</v>
      </c>
      <c r="L303" s="322">
        <v>0.3</v>
      </c>
      <c r="M303" s="322">
        <v>0.20793785999999997</v>
      </c>
      <c r="N303" s="85">
        <f t="shared" si="173"/>
        <v>0.69312619999999991</v>
      </c>
      <c r="O303" s="323">
        <v>0</v>
      </c>
      <c r="P303" s="322">
        <v>0</v>
      </c>
      <c r="Q303" s="322">
        <v>0</v>
      </c>
      <c r="R303" s="12">
        <v>0</v>
      </c>
      <c r="S303" s="323">
        <v>0</v>
      </c>
      <c r="T303" s="322">
        <v>0</v>
      </c>
      <c r="U303" s="322">
        <v>0</v>
      </c>
      <c r="V303" s="12">
        <v>0</v>
      </c>
      <c r="W303" s="323">
        <v>0</v>
      </c>
      <c r="X303" s="322">
        <v>0</v>
      </c>
      <c r="Y303" s="322">
        <v>0</v>
      </c>
      <c r="Z303" s="12">
        <v>0</v>
      </c>
      <c r="AA303" s="323">
        <v>0</v>
      </c>
      <c r="AB303" s="322">
        <v>0</v>
      </c>
      <c r="AC303" s="322">
        <v>0</v>
      </c>
      <c r="AD303" s="12">
        <v>0</v>
      </c>
      <c r="AE303" s="323">
        <v>0</v>
      </c>
      <c r="AF303" s="322">
        <v>0</v>
      </c>
      <c r="AG303" s="322">
        <v>0</v>
      </c>
      <c r="AH303" s="12">
        <v>0</v>
      </c>
      <c r="AI303" s="323">
        <v>0</v>
      </c>
      <c r="AJ303" s="322">
        <v>0</v>
      </c>
      <c r="AK303" s="322">
        <v>0</v>
      </c>
      <c r="AL303" s="12">
        <v>0</v>
      </c>
      <c r="AM303" s="323">
        <v>0</v>
      </c>
      <c r="AN303" s="322">
        <v>0</v>
      </c>
      <c r="AO303" s="322">
        <v>0</v>
      </c>
      <c r="AP303" s="12">
        <v>0</v>
      </c>
      <c r="AQ303" s="323">
        <v>0</v>
      </c>
      <c r="AR303" s="322">
        <v>0</v>
      </c>
      <c r="AS303" s="322">
        <v>0</v>
      </c>
      <c r="AT303" s="12">
        <v>0</v>
      </c>
      <c r="AU303" s="323">
        <v>0</v>
      </c>
      <c r="AV303" s="322">
        <v>0</v>
      </c>
      <c r="AW303" s="322">
        <v>0</v>
      </c>
      <c r="AX303" s="12">
        <v>0</v>
      </c>
      <c r="AY303" s="323">
        <v>10.856960000000001</v>
      </c>
      <c r="AZ303" s="322">
        <v>16.207327750000001</v>
      </c>
      <c r="BA303" s="322">
        <v>15.100485120000002</v>
      </c>
      <c r="BB303" s="85">
        <f t="shared" si="174"/>
        <v>0.931707271730838</v>
      </c>
      <c r="BC303" s="323">
        <v>0</v>
      </c>
      <c r="BD303" s="322">
        <v>0</v>
      </c>
      <c r="BE303" s="322">
        <v>0</v>
      </c>
      <c r="BF303" s="12">
        <v>0</v>
      </c>
    </row>
    <row r="304" spans="2:58" x14ac:dyDescent="0.35">
      <c r="B304" s="329" t="s">
        <v>66</v>
      </c>
      <c r="C304" s="333">
        <v>4117.6845200000007</v>
      </c>
      <c r="D304" s="331">
        <v>4123.0348877500001</v>
      </c>
      <c r="E304" s="331">
        <v>720.47675508999998</v>
      </c>
      <c r="F304" s="332">
        <v>0.17474427811188728</v>
      </c>
      <c r="G304" s="333">
        <v>0</v>
      </c>
      <c r="H304" s="331">
        <v>0</v>
      </c>
      <c r="I304" s="331">
        <v>0</v>
      </c>
      <c r="J304" s="332">
        <v>0</v>
      </c>
      <c r="K304" s="333">
        <f>SUM(K302:K303)</f>
        <v>0.5</v>
      </c>
      <c r="L304" s="331">
        <f>SUM(L302:L303)</f>
        <v>0.5</v>
      </c>
      <c r="M304" s="331">
        <f>SUM(M302:M303)</f>
        <v>0.34850101999999994</v>
      </c>
      <c r="N304" s="178">
        <f t="shared" si="173"/>
        <v>0.69700203999999988</v>
      </c>
      <c r="O304" s="333">
        <f>SUM(O302:O303)</f>
        <v>3.5740000000000001E-2</v>
      </c>
      <c r="P304" s="330">
        <f>SUM(P302:P303)</f>
        <v>3.5740000000000001E-2</v>
      </c>
      <c r="Q304" s="330">
        <f>SUM(Q302:Q303)</f>
        <v>5.0712800000000001E-3</v>
      </c>
      <c r="R304" s="178">
        <f>Q304/P304</f>
        <v>0.14189367655288193</v>
      </c>
      <c r="S304" s="333">
        <f t="shared" ref="S304:BA304" si="175">SUM(S302:S303)</f>
        <v>0</v>
      </c>
      <c r="T304" s="330">
        <f t="shared" si="175"/>
        <v>0</v>
      </c>
      <c r="U304" s="330">
        <f t="shared" si="175"/>
        <v>0</v>
      </c>
      <c r="V304" s="332">
        <f t="shared" si="175"/>
        <v>0</v>
      </c>
      <c r="W304" s="333">
        <f t="shared" si="175"/>
        <v>0</v>
      </c>
      <c r="X304" s="330">
        <f t="shared" si="175"/>
        <v>0</v>
      </c>
      <c r="Y304" s="330">
        <f t="shared" si="175"/>
        <v>0</v>
      </c>
      <c r="Z304" s="332">
        <f t="shared" si="175"/>
        <v>0</v>
      </c>
      <c r="AA304" s="333">
        <f t="shared" si="175"/>
        <v>0</v>
      </c>
      <c r="AB304" s="330">
        <f t="shared" si="175"/>
        <v>0</v>
      </c>
      <c r="AC304" s="330">
        <f t="shared" si="175"/>
        <v>0</v>
      </c>
      <c r="AD304" s="332">
        <f t="shared" si="175"/>
        <v>0</v>
      </c>
      <c r="AE304" s="333">
        <f t="shared" si="175"/>
        <v>0</v>
      </c>
      <c r="AF304" s="330">
        <f t="shared" si="175"/>
        <v>0</v>
      </c>
      <c r="AG304" s="330">
        <f t="shared" si="175"/>
        <v>0</v>
      </c>
      <c r="AH304" s="332">
        <f t="shared" si="175"/>
        <v>0</v>
      </c>
      <c r="AI304" s="333">
        <f t="shared" si="175"/>
        <v>760.88643000000002</v>
      </c>
      <c r="AJ304" s="330">
        <f t="shared" si="175"/>
        <v>760.88643000000002</v>
      </c>
      <c r="AK304" s="330">
        <f t="shared" si="175"/>
        <v>202.39449833</v>
      </c>
      <c r="AL304" s="332">
        <f t="shared" si="175"/>
        <v>0.26599830191478113</v>
      </c>
      <c r="AM304" s="333">
        <f t="shared" si="175"/>
        <v>0</v>
      </c>
      <c r="AN304" s="330">
        <f t="shared" si="175"/>
        <v>0</v>
      </c>
      <c r="AO304" s="330">
        <f t="shared" si="175"/>
        <v>0</v>
      </c>
      <c r="AP304" s="332">
        <f t="shared" si="175"/>
        <v>0</v>
      </c>
      <c r="AQ304" s="333">
        <f t="shared" si="175"/>
        <v>2.205E-2</v>
      </c>
      <c r="AR304" s="330">
        <f t="shared" si="175"/>
        <v>2.205E-2</v>
      </c>
      <c r="AS304" s="330">
        <f t="shared" si="175"/>
        <v>1.138756E-2</v>
      </c>
      <c r="AT304" s="178">
        <f t="shared" si="175"/>
        <v>0.51644263038548754</v>
      </c>
      <c r="AU304" s="333">
        <f t="shared" si="175"/>
        <v>0</v>
      </c>
      <c r="AV304" s="330">
        <f t="shared" si="175"/>
        <v>0</v>
      </c>
      <c r="AW304" s="330">
        <f t="shared" si="175"/>
        <v>0</v>
      </c>
      <c r="AX304" s="332">
        <f t="shared" si="175"/>
        <v>0</v>
      </c>
      <c r="AY304" s="333">
        <f t="shared" si="175"/>
        <v>3356.2402999999999</v>
      </c>
      <c r="AZ304" s="330">
        <f t="shared" si="175"/>
        <v>3361.5906677499997</v>
      </c>
      <c r="BA304" s="330">
        <f t="shared" si="175"/>
        <v>517.71729690000006</v>
      </c>
      <c r="BB304" s="178">
        <f t="shared" si="174"/>
        <v>0.15400961868046883</v>
      </c>
      <c r="BC304" s="333">
        <f>SUM(BC302:BC303)</f>
        <v>0</v>
      </c>
      <c r="BD304" s="330">
        <f>SUM(BD302:BD303)</f>
        <v>0</v>
      </c>
      <c r="BE304" s="330">
        <f>SUM(BE302:BE303)</f>
        <v>0</v>
      </c>
      <c r="BF304" s="332">
        <f>SUM(BF302:BF303)</f>
        <v>0</v>
      </c>
    </row>
    <row r="305" spans="2:58" x14ac:dyDescent="0.35">
      <c r="B305" s="343" t="s">
        <v>177</v>
      </c>
      <c r="C305" s="209">
        <v>6513.7775899999997</v>
      </c>
      <c r="D305" s="207">
        <v>6525.0166824999997</v>
      </c>
      <c r="E305" s="207">
        <v>3040.11665399</v>
      </c>
      <c r="F305" s="319">
        <v>0.46591706993539939</v>
      </c>
      <c r="G305" s="209">
        <f>G312+G315</f>
        <v>1.88666</v>
      </c>
      <c r="H305" s="207">
        <f>H312+H315</f>
        <v>1.869148</v>
      </c>
      <c r="I305" s="207">
        <f>I312+I315</f>
        <v>1.7515993899999998</v>
      </c>
      <c r="J305" s="319">
        <f>I305/H305</f>
        <v>0.93711112763676274</v>
      </c>
      <c r="K305" s="209">
        <f>K312+K315</f>
        <v>159.39004</v>
      </c>
      <c r="L305" s="207">
        <f>L312+L315</f>
        <v>191.66866216999998</v>
      </c>
      <c r="M305" s="207">
        <f>M312+M315</f>
        <v>155.69393726999999</v>
      </c>
      <c r="N305" s="319">
        <f t="shared" si="173"/>
        <v>0.81230773725497019</v>
      </c>
      <c r="O305" s="209">
        <f>O312+O315</f>
        <v>27.265160000000002</v>
      </c>
      <c r="P305" s="207">
        <f>P312+P315</f>
        <v>26.21820507</v>
      </c>
      <c r="Q305" s="207">
        <f>Q312+Q315</f>
        <v>24.43816726</v>
      </c>
      <c r="R305" s="319">
        <f>Q305/P305</f>
        <v>0.93210680116173183</v>
      </c>
      <c r="S305" s="209">
        <f t="shared" ref="S305:Y305" si="176">S312+S315</f>
        <v>0</v>
      </c>
      <c r="T305" s="207">
        <f t="shared" si="176"/>
        <v>0</v>
      </c>
      <c r="U305" s="207">
        <f t="shared" si="176"/>
        <v>0</v>
      </c>
      <c r="V305" s="346">
        <f t="shared" si="176"/>
        <v>0</v>
      </c>
      <c r="W305" s="209">
        <f t="shared" si="176"/>
        <v>1.94</v>
      </c>
      <c r="X305" s="207">
        <f t="shared" si="176"/>
        <v>1.94</v>
      </c>
      <c r="Y305" s="207">
        <f t="shared" si="176"/>
        <v>1.1593103600000001</v>
      </c>
      <c r="Z305" s="319">
        <f>Y305/X305</f>
        <v>0.59758265979381453</v>
      </c>
      <c r="AA305" s="209">
        <f>AA312+AA315</f>
        <v>93.053580000000011</v>
      </c>
      <c r="AB305" s="207">
        <f>AB312+AB315</f>
        <v>103.45825991</v>
      </c>
      <c r="AC305" s="207">
        <f>AC312+AC315</f>
        <v>89.512582080000001</v>
      </c>
      <c r="AD305" s="319">
        <f>AC305/AB305</f>
        <v>0.86520479039439124</v>
      </c>
      <c r="AE305" s="209">
        <f t="shared" ref="AE305:AK305" si="177">AE312+AE315</f>
        <v>0</v>
      </c>
      <c r="AF305" s="207">
        <f t="shared" si="177"/>
        <v>0</v>
      </c>
      <c r="AG305" s="207">
        <f t="shared" si="177"/>
        <v>0</v>
      </c>
      <c r="AH305" s="346">
        <f t="shared" si="177"/>
        <v>0</v>
      </c>
      <c r="AI305" s="209">
        <f t="shared" si="177"/>
        <v>641.95471999999995</v>
      </c>
      <c r="AJ305" s="207">
        <f t="shared" si="177"/>
        <v>642.79971999999998</v>
      </c>
      <c r="AK305" s="207">
        <f t="shared" si="177"/>
        <v>268.45977215000005</v>
      </c>
      <c r="AL305" s="319">
        <f>AK305/AJ305</f>
        <v>0.4176413955967499</v>
      </c>
      <c r="AM305" s="209">
        <f t="shared" ref="AM305:AS305" si="178">AM312+AM315</f>
        <v>0</v>
      </c>
      <c r="AN305" s="207">
        <f t="shared" si="178"/>
        <v>0</v>
      </c>
      <c r="AO305" s="207">
        <f t="shared" si="178"/>
        <v>0</v>
      </c>
      <c r="AP305" s="346">
        <f t="shared" si="178"/>
        <v>0</v>
      </c>
      <c r="AQ305" s="209">
        <f t="shared" si="178"/>
        <v>12.44885</v>
      </c>
      <c r="AR305" s="207">
        <f t="shared" si="178"/>
        <v>12.481018600000002</v>
      </c>
      <c r="AS305" s="207">
        <f t="shared" si="178"/>
        <v>10.102456819999999</v>
      </c>
      <c r="AT305" s="319">
        <f>AS305/AR305</f>
        <v>0.80942566819025463</v>
      </c>
      <c r="AU305" s="209">
        <f t="shared" ref="AU305:BA305" si="179">AU312+AU315</f>
        <v>0</v>
      </c>
      <c r="AV305" s="207">
        <f t="shared" si="179"/>
        <v>0</v>
      </c>
      <c r="AW305" s="207">
        <f t="shared" si="179"/>
        <v>0</v>
      </c>
      <c r="AX305" s="346">
        <f t="shared" si="179"/>
        <v>0</v>
      </c>
      <c r="AY305" s="209">
        <f t="shared" si="179"/>
        <v>5572.7885800000004</v>
      </c>
      <c r="AZ305" s="207">
        <f t="shared" si="179"/>
        <v>5541.5316687499999</v>
      </c>
      <c r="BA305" s="207">
        <f t="shared" si="179"/>
        <v>2487.0444647799995</v>
      </c>
      <c r="BB305" s="319">
        <f t="shared" si="174"/>
        <v>0.44880091163333563</v>
      </c>
      <c r="BC305" s="209">
        <f>BC312+BC315</f>
        <v>3.05</v>
      </c>
      <c r="BD305" s="207">
        <f>BD312+BD315</f>
        <v>3.05</v>
      </c>
      <c r="BE305" s="207">
        <f>BE312+BE315</f>
        <v>1.9543638799999998</v>
      </c>
      <c r="BF305" s="346">
        <f>BF312+BF315</f>
        <v>0.64077504262295082</v>
      </c>
    </row>
    <row r="306" spans="2:58" x14ac:dyDescent="0.35">
      <c r="B306" s="8" t="s">
        <v>57</v>
      </c>
      <c r="C306" s="323">
        <v>584.75833</v>
      </c>
      <c r="D306" s="322">
        <v>584.67938862999995</v>
      </c>
      <c r="E306" s="322">
        <v>545.94739826999989</v>
      </c>
      <c r="F306" s="12">
        <v>0.93375516374751044</v>
      </c>
      <c r="G306" s="323">
        <v>0</v>
      </c>
      <c r="H306" s="322">
        <v>0</v>
      </c>
      <c r="I306" s="322">
        <v>0</v>
      </c>
      <c r="J306" s="12">
        <v>0</v>
      </c>
      <c r="K306" s="323">
        <v>71.633709999999994</v>
      </c>
      <c r="L306" s="322">
        <v>71.891839819999987</v>
      </c>
      <c r="M306" s="322">
        <v>63.76366114999999</v>
      </c>
      <c r="N306" s="85">
        <f t="shared" si="173"/>
        <v>0.88693878623288791</v>
      </c>
      <c r="O306" s="323">
        <v>4.3489599999999999</v>
      </c>
      <c r="P306" s="322">
        <v>4.3489599999999999</v>
      </c>
      <c r="Q306" s="322">
        <v>4.0970402700000008</v>
      </c>
      <c r="R306" s="85">
        <f>Q306/P306</f>
        <v>0.94207356931312336</v>
      </c>
      <c r="S306" s="323">
        <v>0</v>
      </c>
      <c r="T306" s="322">
        <v>0</v>
      </c>
      <c r="U306" s="322">
        <v>0</v>
      </c>
      <c r="V306" s="12">
        <v>0</v>
      </c>
      <c r="W306" s="323">
        <v>0</v>
      </c>
      <c r="X306" s="322">
        <v>0</v>
      </c>
      <c r="Y306" s="322">
        <v>0</v>
      </c>
      <c r="Z306" s="12">
        <v>0</v>
      </c>
      <c r="AA306" s="323">
        <v>1.20045</v>
      </c>
      <c r="AB306" s="322">
        <v>0.9768</v>
      </c>
      <c r="AC306" s="322">
        <v>0.86658742999999994</v>
      </c>
      <c r="AD306" s="85">
        <f>AC306/AB306</f>
        <v>0.8871697686322686</v>
      </c>
      <c r="AE306" s="323">
        <v>0</v>
      </c>
      <c r="AF306" s="322">
        <v>0</v>
      </c>
      <c r="AG306" s="322">
        <v>0</v>
      </c>
      <c r="AH306" s="12">
        <v>0</v>
      </c>
      <c r="AI306" s="323">
        <v>3.4810300000000001</v>
      </c>
      <c r="AJ306" s="322">
        <v>3.52603</v>
      </c>
      <c r="AK306" s="322">
        <v>2.7811128400000005</v>
      </c>
      <c r="AL306" s="85">
        <f>AK306/AJ306</f>
        <v>0.78873771351917044</v>
      </c>
      <c r="AM306" s="323">
        <v>0</v>
      </c>
      <c r="AN306" s="322">
        <v>0</v>
      </c>
      <c r="AO306" s="322">
        <v>0</v>
      </c>
      <c r="AP306" s="12">
        <v>0</v>
      </c>
      <c r="AQ306" s="323">
        <v>5.6500399999999997</v>
      </c>
      <c r="AR306" s="322">
        <v>5.6500399999999997</v>
      </c>
      <c r="AS306" s="322">
        <v>4.9078936699999991</v>
      </c>
      <c r="AT306" s="85">
        <f>AS306/AR306</f>
        <v>0.8686475971851525</v>
      </c>
      <c r="AU306" s="323">
        <v>0</v>
      </c>
      <c r="AV306" s="322">
        <v>0</v>
      </c>
      <c r="AW306" s="322">
        <v>0</v>
      </c>
      <c r="AX306" s="12">
        <v>0</v>
      </c>
      <c r="AY306" s="323">
        <v>498.44414</v>
      </c>
      <c r="AZ306" s="322">
        <v>498.28571881000005</v>
      </c>
      <c r="BA306" s="322">
        <v>469.53110290999979</v>
      </c>
      <c r="BB306" s="85">
        <f t="shared" si="174"/>
        <v>0.94229291586226538</v>
      </c>
      <c r="BC306" s="323">
        <v>0</v>
      </c>
      <c r="BD306" s="322">
        <v>0</v>
      </c>
      <c r="BE306" s="322">
        <v>0</v>
      </c>
      <c r="BF306" s="12">
        <v>0</v>
      </c>
    </row>
    <row r="307" spans="2:58" x14ac:dyDescent="0.35">
      <c r="B307" s="8" t="s">
        <v>58</v>
      </c>
      <c r="C307" s="323">
        <v>245.27864</v>
      </c>
      <c r="D307" s="322">
        <v>309.95545017000001</v>
      </c>
      <c r="E307" s="322">
        <v>262.44730325</v>
      </c>
      <c r="F307" s="85">
        <v>0.84672588627190326</v>
      </c>
      <c r="G307" s="323">
        <v>0.52700000000000002</v>
      </c>
      <c r="H307" s="322">
        <v>0.50948800000000005</v>
      </c>
      <c r="I307" s="322">
        <v>0.42682625000000002</v>
      </c>
      <c r="J307" s="85">
        <f>I307/H307</f>
        <v>0.8377552562572621</v>
      </c>
      <c r="K307" s="323">
        <v>43.645760000000003</v>
      </c>
      <c r="L307" s="322">
        <v>46.106156840000004</v>
      </c>
      <c r="M307" s="322">
        <v>37.029549880000005</v>
      </c>
      <c r="N307" s="85">
        <f t="shared" si="173"/>
        <v>0.80313676996549255</v>
      </c>
      <c r="O307" s="323">
        <v>2.5239500000000001</v>
      </c>
      <c r="P307" s="322">
        <v>1.3337496599999998</v>
      </c>
      <c r="Q307" s="322">
        <v>1.2132769999999999</v>
      </c>
      <c r="R307" s="85">
        <f>Q307/P307</f>
        <v>0.90967370893275434</v>
      </c>
      <c r="S307" s="323">
        <v>0</v>
      </c>
      <c r="T307" s="322">
        <v>0</v>
      </c>
      <c r="U307" s="322">
        <v>0</v>
      </c>
      <c r="V307" s="12">
        <v>0</v>
      </c>
      <c r="W307" s="323">
        <v>0</v>
      </c>
      <c r="X307" s="322">
        <v>0</v>
      </c>
      <c r="Y307" s="322">
        <v>0</v>
      </c>
      <c r="Z307" s="12">
        <v>0</v>
      </c>
      <c r="AA307" s="323">
        <v>1.4767600000000001</v>
      </c>
      <c r="AB307" s="322">
        <v>1.12676</v>
      </c>
      <c r="AC307" s="322">
        <v>0.91932507999999991</v>
      </c>
      <c r="AD307" s="85">
        <f>AC307/AB307</f>
        <v>0.81590141645070813</v>
      </c>
      <c r="AE307" s="323">
        <v>0</v>
      </c>
      <c r="AF307" s="322">
        <v>0</v>
      </c>
      <c r="AG307" s="322">
        <v>0</v>
      </c>
      <c r="AH307" s="12">
        <v>0</v>
      </c>
      <c r="AI307" s="323">
        <v>0</v>
      </c>
      <c r="AJ307" s="322">
        <v>0</v>
      </c>
      <c r="AK307" s="322">
        <v>0</v>
      </c>
      <c r="AL307" s="12">
        <v>0</v>
      </c>
      <c r="AM307" s="323">
        <v>0</v>
      </c>
      <c r="AN307" s="322">
        <v>0</v>
      </c>
      <c r="AO307" s="322">
        <v>0</v>
      </c>
      <c r="AP307" s="12">
        <v>0</v>
      </c>
      <c r="AQ307" s="323">
        <v>5.2580299999999998</v>
      </c>
      <c r="AR307" s="322">
        <v>5.2551985999999999</v>
      </c>
      <c r="AS307" s="322">
        <v>3.68973496</v>
      </c>
      <c r="AT307" s="85">
        <f>AS307/AR307</f>
        <v>0.70211142163114448</v>
      </c>
      <c r="AU307" s="323">
        <v>0</v>
      </c>
      <c r="AV307" s="322">
        <v>0</v>
      </c>
      <c r="AW307" s="322">
        <v>0</v>
      </c>
      <c r="AX307" s="12">
        <v>0</v>
      </c>
      <c r="AY307" s="323">
        <v>191.84714</v>
      </c>
      <c r="AZ307" s="322">
        <v>255.62409707000006</v>
      </c>
      <c r="BA307" s="322">
        <v>219.16859007999992</v>
      </c>
      <c r="BB307" s="85">
        <f t="shared" si="174"/>
        <v>0.85738626597469336</v>
      </c>
      <c r="BC307" s="323">
        <v>0</v>
      </c>
      <c r="BD307" s="322">
        <v>0</v>
      </c>
      <c r="BE307" s="322">
        <v>0</v>
      </c>
      <c r="BF307" s="12">
        <v>0</v>
      </c>
    </row>
    <row r="308" spans="2:58" x14ac:dyDescent="0.35">
      <c r="B308" s="8" t="s">
        <v>59</v>
      </c>
      <c r="C308" s="323">
        <v>2.0097100000000001</v>
      </c>
      <c r="D308" s="322">
        <v>2.37434302</v>
      </c>
      <c r="E308" s="322">
        <v>1.7232369900000002</v>
      </c>
      <c r="F308" s="12">
        <v>0.72577423543460884</v>
      </c>
      <c r="G308" s="323">
        <v>0</v>
      </c>
      <c r="H308" s="322">
        <v>0</v>
      </c>
      <c r="I308" s="322">
        <v>0</v>
      </c>
      <c r="J308" s="12">
        <v>0</v>
      </c>
      <c r="K308" s="323">
        <v>0.14499999999999999</v>
      </c>
      <c r="L308" s="322">
        <v>0.14499999999999999</v>
      </c>
      <c r="M308" s="322">
        <v>0.13566023999999999</v>
      </c>
      <c r="N308" s="85">
        <f t="shared" si="173"/>
        <v>0.93558786206896549</v>
      </c>
      <c r="O308" s="323">
        <v>0</v>
      </c>
      <c r="P308" s="322">
        <v>0</v>
      </c>
      <c r="Q308" s="322">
        <v>0</v>
      </c>
      <c r="R308" s="12">
        <v>0</v>
      </c>
      <c r="S308" s="323">
        <v>0</v>
      </c>
      <c r="T308" s="322">
        <v>0</v>
      </c>
      <c r="U308" s="322">
        <v>0</v>
      </c>
      <c r="V308" s="12">
        <v>0</v>
      </c>
      <c r="W308" s="323">
        <v>0</v>
      </c>
      <c r="X308" s="322">
        <v>0</v>
      </c>
      <c r="Y308" s="322">
        <v>0</v>
      </c>
      <c r="Z308" s="12">
        <v>0</v>
      </c>
      <c r="AA308" s="323">
        <v>0</v>
      </c>
      <c r="AB308" s="322">
        <v>0</v>
      </c>
      <c r="AC308" s="322">
        <v>0</v>
      </c>
      <c r="AD308" s="12">
        <v>0</v>
      </c>
      <c r="AE308" s="323">
        <v>0</v>
      </c>
      <c r="AF308" s="322">
        <v>0</v>
      </c>
      <c r="AG308" s="322">
        <v>0</v>
      </c>
      <c r="AH308" s="12">
        <v>0</v>
      </c>
      <c r="AI308" s="323">
        <v>7.4999999999999997E-2</v>
      </c>
      <c r="AJ308" s="322">
        <v>7.4999999999999997E-2</v>
      </c>
      <c r="AK308" s="322">
        <v>0</v>
      </c>
      <c r="AL308" s="12">
        <v>0</v>
      </c>
      <c r="AM308" s="323">
        <v>0</v>
      </c>
      <c r="AN308" s="322">
        <v>0</v>
      </c>
      <c r="AO308" s="322">
        <v>0</v>
      </c>
      <c r="AP308" s="12">
        <v>0</v>
      </c>
      <c r="AQ308" s="323">
        <v>0</v>
      </c>
      <c r="AR308" s="322">
        <v>0</v>
      </c>
      <c r="AS308" s="322">
        <v>0</v>
      </c>
      <c r="AT308" s="12">
        <v>0</v>
      </c>
      <c r="AU308" s="323">
        <v>0</v>
      </c>
      <c r="AV308" s="322">
        <v>0</v>
      </c>
      <c r="AW308" s="322">
        <v>0</v>
      </c>
      <c r="AX308" s="12">
        <v>0</v>
      </c>
      <c r="AY308" s="323">
        <v>1.7897099999999999</v>
      </c>
      <c r="AZ308" s="322">
        <v>2.1543430200000002</v>
      </c>
      <c r="BA308" s="322">
        <v>1.58757675</v>
      </c>
      <c r="BB308" s="12">
        <v>0</v>
      </c>
      <c r="BC308" s="323">
        <v>0</v>
      </c>
      <c r="BD308" s="322">
        <v>0</v>
      </c>
      <c r="BE308" s="322">
        <v>0</v>
      </c>
      <c r="BF308" s="12">
        <v>0</v>
      </c>
    </row>
    <row r="309" spans="2:58" x14ac:dyDescent="0.35">
      <c r="B309" s="8" t="s">
        <v>60</v>
      </c>
      <c r="C309" s="323">
        <v>261.11556999999999</v>
      </c>
      <c r="D309" s="322">
        <v>260.31190810999999</v>
      </c>
      <c r="E309" s="322">
        <v>256.05110911999998</v>
      </c>
      <c r="F309" s="12">
        <v>0.98363194745512939</v>
      </c>
      <c r="G309" s="323">
        <v>0</v>
      </c>
      <c r="H309" s="322">
        <v>0</v>
      </c>
      <c r="I309" s="322">
        <v>0</v>
      </c>
      <c r="J309" s="12">
        <v>0</v>
      </c>
      <c r="K309" s="323">
        <v>0.95167999999999997</v>
      </c>
      <c r="L309" s="322">
        <v>0.95167999999999997</v>
      </c>
      <c r="M309" s="322">
        <v>0.80247270999999998</v>
      </c>
      <c r="N309" s="85">
        <f t="shared" si="173"/>
        <v>0.84321695317753864</v>
      </c>
      <c r="O309" s="323">
        <v>0.19519</v>
      </c>
      <c r="P309" s="322">
        <v>0.19519</v>
      </c>
      <c r="Q309" s="322">
        <v>7.1886550000000007E-2</v>
      </c>
      <c r="R309" s="85">
        <f>Q309/P309</f>
        <v>0.36829012756801072</v>
      </c>
      <c r="S309" s="323">
        <v>0</v>
      </c>
      <c r="T309" s="322">
        <v>0</v>
      </c>
      <c r="U309" s="322">
        <v>0</v>
      </c>
      <c r="V309" s="12">
        <v>0</v>
      </c>
      <c r="W309" s="323">
        <v>0</v>
      </c>
      <c r="X309" s="322">
        <v>0</v>
      </c>
      <c r="Y309" s="322">
        <v>0</v>
      </c>
      <c r="Z309" s="12">
        <v>0</v>
      </c>
      <c r="AA309" s="323">
        <v>7.2292800000000002</v>
      </c>
      <c r="AB309" s="322">
        <v>7.18260991</v>
      </c>
      <c r="AC309" s="322">
        <v>7.0719192900000003</v>
      </c>
      <c r="AD309" s="85">
        <f>AC309/AB309</f>
        <v>0.98458908093478803</v>
      </c>
      <c r="AE309" s="323">
        <v>0</v>
      </c>
      <c r="AF309" s="322">
        <v>0</v>
      </c>
      <c r="AG309" s="322">
        <v>0</v>
      </c>
      <c r="AH309" s="12">
        <v>0</v>
      </c>
      <c r="AI309" s="323">
        <v>2.6128399999999998</v>
      </c>
      <c r="AJ309" s="322">
        <v>2.6128399999999998</v>
      </c>
      <c r="AK309" s="322">
        <v>2.6128399999999998</v>
      </c>
      <c r="AL309" s="85">
        <f>AK309/AJ309</f>
        <v>1</v>
      </c>
      <c r="AM309" s="323">
        <v>0</v>
      </c>
      <c r="AN309" s="322">
        <v>0</v>
      </c>
      <c r="AO309" s="322">
        <v>0</v>
      </c>
      <c r="AP309" s="12">
        <v>0</v>
      </c>
      <c r="AQ309" s="323">
        <v>0.46605999999999997</v>
      </c>
      <c r="AR309" s="322">
        <v>0.50105999999999995</v>
      </c>
      <c r="AS309" s="322">
        <v>0.46913932000000003</v>
      </c>
      <c r="AT309" s="85">
        <f>AS309/AR309</f>
        <v>0.93629369736159351</v>
      </c>
      <c r="AU309" s="323">
        <v>0</v>
      </c>
      <c r="AV309" s="322">
        <v>0</v>
      </c>
      <c r="AW309" s="322">
        <v>0</v>
      </c>
      <c r="AX309" s="12">
        <v>0</v>
      </c>
      <c r="AY309" s="323">
        <v>249.66051999999999</v>
      </c>
      <c r="AZ309" s="322">
        <v>248.86852819999999</v>
      </c>
      <c r="BA309" s="322">
        <v>245.02285124999997</v>
      </c>
      <c r="BB309" s="85">
        <f>BA309/AZ309</f>
        <v>0.98454735527302395</v>
      </c>
      <c r="BC309" s="323">
        <v>0</v>
      </c>
      <c r="BD309" s="322">
        <v>0</v>
      </c>
      <c r="BE309" s="322">
        <v>0</v>
      </c>
      <c r="BF309" s="12">
        <v>0</v>
      </c>
    </row>
    <row r="310" spans="2:58" x14ac:dyDescent="0.35">
      <c r="B310" s="8" t="s">
        <v>61</v>
      </c>
      <c r="C310" s="323">
        <v>303.34183999999999</v>
      </c>
      <c r="D310" s="322">
        <v>359.61582566999999</v>
      </c>
      <c r="E310" s="322">
        <v>308.32032573000009</v>
      </c>
      <c r="F310" s="85">
        <v>0.85736028206091519</v>
      </c>
      <c r="G310" s="323">
        <v>1.3596600000000001</v>
      </c>
      <c r="H310" s="322">
        <v>1.3596600000000001</v>
      </c>
      <c r="I310" s="322">
        <v>1.3247731399999998</v>
      </c>
      <c r="J310" s="85">
        <f>I310/H310</f>
        <v>0.97434148242943064</v>
      </c>
      <c r="K310" s="323">
        <v>42.513890000000004</v>
      </c>
      <c r="L310" s="322">
        <v>72.07398551</v>
      </c>
      <c r="M310" s="322">
        <v>53.614092269999993</v>
      </c>
      <c r="N310" s="85">
        <f t="shared" si="173"/>
        <v>0.74387578112440078</v>
      </c>
      <c r="O310" s="323">
        <v>20.16132</v>
      </c>
      <c r="P310" s="322">
        <v>20.304565409999999</v>
      </c>
      <c r="Q310" s="322">
        <v>19.05089216</v>
      </c>
      <c r="R310" s="85">
        <f>Q310/P310</f>
        <v>0.93825658295633529</v>
      </c>
      <c r="S310" s="323">
        <v>0</v>
      </c>
      <c r="T310" s="322">
        <v>0</v>
      </c>
      <c r="U310" s="322">
        <v>0</v>
      </c>
      <c r="V310" s="12">
        <v>0</v>
      </c>
      <c r="W310" s="323">
        <v>1.94</v>
      </c>
      <c r="X310" s="322">
        <v>1.94</v>
      </c>
      <c r="Y310" s="322">
        <v>1.1593103600000001</v>
      </c>
      <c r="Z310" s="85">
        <f>Y310/X310</f>
        <v>0.59758265979381453</v>
      </c>
      <c r="AA310" s="323">
        <v>0</v>
      </c>
      <c r="AB310" s="322">
        <v>0</v>
      </c>
      <c r="AC310" s="322">
        <v>0</v>
      </c>
      <c r="AD310" s="12">
        <v>0</v>
      </c>
      <c r="AE310" s="323">
        <v>0</v>
      </c>
      <c r="AF310" s="322">
        <v>0</v>
      </c>
      <c r="AG310" s="322">
        <v>0</v>
      </c>
      <c r="AH310" s="12">
        <v>0</v>
      </c>
      <c r="AI310" s="323">
        <v>9.4176400000000005</v>
      </c>
      <c r="AJ310" s="322">
        <v>9.4176400000000005</v>
      </c>
      <c r="AK310" s="322">
        <v>4.3626943300000001</v>
      </c>
      <c r="AL310" s="85">
        <f>AK310/AJ310</f>
        <v>0.46324709056621405</v>
      </c>
      <c r="AM310" s="323">
        <v>0</v>
      </c>
      <c r="AN310" s="322">
        <v>0</v>
      </c>
      <c r="AO310" s="322">
        <v>0</v>
      </c>
      <c r="AP310" s="12">
        <v>0</v>
      </c>
      <c r="AQ310" s="323">
        <v>1.05267</v>
      </c>
      <c r="AR310" s="322">
        <v>1.05267</v>
      </c>
      <c r="AS310" s="322">
        <v>1.02430131</v>
      </c>
      <c r="AT310" s="85">
        <f>AS310/AR310</f>
        <v>0.97305072814842264</v>
      </c>
      <c r="AU310" s="323">
        <v>0</v>
      </c>
      <c r="AV310" s="322">
        <v>0</v>
      </c>
      <c r="AW310" s="322">
        <v>0</v>
      </c>
      <c r="AX310" s="12">
        <v>0</v>
      </c>
      <c r="AY310" s="323">
        <v>223.84666000000001</v>
      </c>
      <c r="AZ310" s="322">
        <v>250.41730475</v>
      </c>
      <c r="BA310" s="322">
        <v>225.82989827999995</v>
      </c>
      <c r="BB310" s="85">
        <f>BA310/AZ310</f>
        <v>0.90181426761003403</v>
      </c>
      <c r="BC310" s="323">
        <v>3.05</v>
      </c>
      <c r="BD310" s="322">
        <v>3.05</v>
      </c>
      <c r="BE310" s="322">
        <v>1.9543638799999998</v>
      </c>
      <c r="BF310" s="85">
        <f>BE310/BD310</f>
        <v>0.64077504262295082</v>
      </c>
    </row>
    <row r="311" spans="2:58" x14ac:dyDescent="0.35">
      <c r="B311" s="8" t="s">
        <v>62</v>
      </c>
      <c r="C311" s="323">
        <v>1215.6036799999999</v>
      </c>
      <c r="D311" s="322">
        <v>1101.0595791499998</v>
      </c>
      <c r="E311" s="322">
        <v>945.38483653999981</v>
      </c>
      <c r="F311" s="12">
        <v>0.85861369760737349</v>
      </c>
      <c r="G311" s="323">
        <v>0</v>
      </c>
      <c r="H311" s="322">
        <v>0</v>
      </c>
      <c r="I311" s="322">
        <v>0</v>
      </c>
      <c r="J311" s="12">
        <v>0</v>
      </c>
      <c r="K311" s="323">
        <v>0</v>
      </c>
      <c r="L311" s="322">
        <v>0</v>
      </c>
      <c r="M311" s="322">
        <v>0</v>
      </c>
      <c r="N311" s="12">
        <v>0</v>
      </c>
      <c r="O311" s="323">
        <v>0</v>
      </c>
      <c r="P311" s="322">
        <v>0</v>
      </c>
      <c r="Q311" s="322">
        <v>0</v>
      </c>
      <c r="R311" s="12">
        <v>0</v>
      </c>
      <c r="S311" s="323">
        <v>0</v>
      </c>
      <c r="T311" s="322">
        <v>0</v>
      </c>
      <c r="U311" s="322">
        <v>0</v>
      </c>
      <c r="V311" s="12">
        <v>0</v>
      </c>
      <c r="W311" s="323">
        <v>0</v>
      </c>
      <c r="X311" s="322">
        <v>0</v>
      </c>
      <c r="Y311" s="322">
        <v>0</v>
      </c>
      <c r="Z311" s="12">
        <v>0</v>
      </c>
      <c r="AA311" s="323">
        <v>83.147090000000006</v>
      </c>
      <c r="AB311" s="322">
        <v>94.172089999999997</v>
      </c>
      <c r="AC311" s="322">
        <v>80.654750280000002</v>
      </c>
      <c r="AD311" s="12">
        <v>0</v>
      </c>
      <c r="AE311" s="323">
        <v>0</v>
      </c>
      <c r="AF311" s="322">
        <v>0</v>
      </c>
      <c r="AG311" s="322">
        <v>0</v>
      </c>
      <c r="AH311" s="12">
        <v>0</v>
      </c>
      <c r="AI311" s="323">
        <v>81.496480000000005</v>
      </c>
      <c r="AJ311" s="322">
        <v>82.296480000000003</v>
      </c>
      <c r="AK311" s="322">
        <v>56.542937649999999</v>
      </c>
      <c r="AL311" s="12">
        <v>0</v>
      </c>
      <c r="AM311" s="323">
        <v>0</v>
      </c>
      <c r="AN311" s="322">
        <v>0</v>
      </c>
      <c r="AO311" s="322">
        <v>0</v>
      </c>
      <c r="AP311" s="12">
        <v>0</v>
      </c>
      <c r="AQ311" s="323">
        <v>0</v>
      </c>
      <c r="AR311" s="322">
        <v>0</v>
      </c>
      <c r="AS311" s="322">
        <v>0</v>
      </c>
      <c r="AT311" s="12">
        <v>0</v>
      </c>
      <c r="AU311" s="323">
        <v>0</v>
      </c>
      <c r="AV311" s="322">
        <v>0</v>
      </c>
      <c r="AW311" s="322">
        <v>0</v>
      </c>
      <c r="AX311" s="12">
        <v>0</v>
      </c>
      <c r="AY311" s="323">
        <v>1050.96011</v>
      </c>
      <c r="AZ311" s="322">
        <v>924.59100914999999</v>
      </c>
      <c r="BA311" s="322">
        <v>808.18714861000001</v>
      </c>
      <c r="BB311" s="12">
        <v>0</v>
      </c>
      <c r="BC311" s="323">
        <v>0</v>
      </c>
      <c r="BD311" s="322">
        <v>0</v>
      </c>
      <c r="BE311" s="322">
        <v>0</v>
      </c>
      <c r="BF311" s="12">
        <v>0</v>
      </c>
    </row>
    <row r="312" spans="2:58" x14ac:dyDescent="0.35">
      <c r="B312" s="187" t="s">
        <v>63</v>
      </c>
      <c r="C312" s="328">
        <v>2612.1077700000001</v>
      </c>
      <c r="D312" s="327">
        <v>2617.9964947499993</v>
      </c>
      <c r="E312" s="327">
        <v>2319.8742099000001</v>
      </c>
      <c r="F312" s="178">
        <v>0.88612578914913032</v>
      </c>
      <c r="G312" s="328">
        <f>SUM(G306:G311)</f>
        <v>1.88666</v>
      </c>
      <c r="H312" s="327">
        <f>SUM(H306:H311)</f>
        <v>1.869148</v>
      </c>
      <c r="I312" s="327">
        <f>SUM(I306:I311)</f>
        <v>1.7515993899999998</v>
      </c>
      <c r="J312" s="178">
        <f>I312/H312</f>
        <v>0.93711112763676274</v>
      </c>
      <c r="K312" s="328">
        <f>SUM(K306:K311)</f>
        <v>158.89004</v>
      </c>
      <c r="L312" s="327">
        <f>SUM(L306:L311)</f>
        <v>191.16866216999998</v>
      </c>
      <c r="M312" s="327">
        <f>SUM(M306:M311)</f>
        <v>155.34543625000001</v>
      </c>
      <c r="N312" s="178">
        <f>M312/L312</f>
        <v>0.8126093183194244</v>
      </c>
      <c r="O312" s="328">
        <f>SUM(O306:O311)</f>
        <v>27.229420000000001</v>
      </c>
      <c r="P312" s="327">
        <f>SUM(P306:P311)</f>
        <v>26.182465069999999</v>
      </c>
      <c r="Q312" s="327">
        <f>SUM(Q306:Q311)</f>
        <v>24.433095980000001</v>
      </c>
      <c r="R312" s="178">
        <f>Q312/P312</f>
        <v>0.93318547030147925</v>
      </c>
      <c r="S312" s="328">
        <f>SUM(S306:S311)</f>
        <v>0</v>
      </c>
      <c r="T312" s="327">
        <f>SUM(T306:T311)</f>
        <v>0</v>
      </c>
      <c r="U312" s="327">
        <f>SUM(U306:U311)</f>
        <v>0</v>
      </c>
      <c r="V312" s="332">
        <f>SUM(V310:V311)</f>
        <v>0</v>
      </c>
      <c r="W312" s="328">
        <f>SUM(W306:W311)</f>
        <v>1.94</v>
      </c>
      <c r="X312" s="327">
        <f>SUM(X306:X311)</f>
        <v>1.94</v>
      </c>
      <c r="Y312" s="327">
        <f>SUM(Y306:Y311)</f>
        <v>1.1593103600000001</v>
      </c>
      <c r="Z312" s="178">
        <f>Y312/X312</f>
        <v>0.59758265979381453</v>
      </c>
      <c r="AA312" s="328">
        <f>SUM(AA306:AA311)</f>
        <v>93.053580000000011</v>
      </c>
      <c r="AB312" s="327">
        <f>SUM(AB306:AB311)</f>
        <v>103.45825991</v>
      </c>
      <c r="AC312" s="327">
        <f>SUM(AC306:AC311)</f>
        <v>89.512582080000001</v>
      </c>
      <c r="AD312" s="178">
        <f>AC312/AB312</f>
        <v>0.86520479039439124</v>
      </c>
      <c r="AE312" s="328">
        <f>SUM(AE306:AE311)</f>
        <v>0</v>
      </c>
      <c r="AF312" s="327">
        <f>SUM(AF306:AF311)</f>
        <v>0</v>
      </c>
      <c r="AG312" s="327">
        <f>SUM(AG306:AG311)</f>
        <v>0</v>
      </c>
      <c r="AH312" s="332">
        <f>SUM(AH310:AH311)</f>
        <v>0</v>
      </c>
      <c r="AI312" s="328">
        <f>SUM(AI306:AI311)</f>
        <v>97.082990000000009</v>
      </c>
      <c r="AJ312" s="327">
        <f>SUM(AJ306:AJ311)</f>
        <v>97.927990000000008</v>
      </c>
      <c r="AK312" s="327">
        <f>SUM(AK306:AK311)</f>
        <v>66.299584820000007</v>
      </c>
      <c r="AL312" s="178">
        <f>AK312/AJ312</f>
        <v>0.67702385007595889</v>
      </c>
      <c r="AM312" s="328">
        <f>SUM(AM306:AM311)</f>
        <v>0</v>
      </c>
      <c r="AN312" s="327">
        <f>SUM(AN306:AN311)</f>
        <v>0</v>
      </c>
      <c r="AO312" s="327">
        <f>SUM(AO306:AO311)</f>
        <v>0</v>
      </c>
      <c r="AP312" s="332">
        <f>SUM(AP310:AP311)</f>
        <v>0</v>
      </c>
      <c r="AQ312" s="328">
        <f>SUM(AQ306:AQ311)</f>
        <v>12.4268</v>
      </c>
      <c r="AR312" s="327">
        <f>SUM(AR306:AR311)</f>
        <v>12.458968600000002</v>
      </c>
      <c r="AS312" s="327">
        <f>SUM(AS306:AS311)</f>
        <v>10.091069259999999</v>
      </c>
      <c r="AT312" s="178">
        <f>AS312/AR312</f>
        <v>0.80994419233065551</v>
      </c>
      <c r="AU312" s="328">
        <f>SUM(AU306:AU311)</f>
        <v>0</v>
      </c>
      <c r="AV312" s="327">
        <f>SUM(AV306:AV311)</f>
        <v>0</v>
      </c>
      <c r="AW312" s="327">
        <f>SUM(AW306:AW311)</f>
        <v>0</v>
      </c>
      <c r="AX312" s="332">
        <f>SUM(AX310:AX311)</f>
        <v>0</v>
      </c>
      <c r="AY312" s="328">
        <f>SUM(AY306:AY311)</f>
        <v>2216.54828</v>
      </c>
      <c r="AZ312" s="327">
        <f>SUM(AZ306:AZ311)</f>
        <v>2179.9410010000001</v>
      </c>
      <c r="BA312" s="327">
        <f>SUM(BA306:BA311)</f>
        <v>1969.3271678799997</v>
      </c>
      <c r="BB312" s="178">
        <f>BA312/AZ312</f>
        <v>0.90338553519412412</v>
      </c>
      <c r="BC312" s="328">
        <f>SUM(BC306:BC311)</f>
        <v>3.05</v>
      </c>
      <c r="BD312" s="327">
        <f>SUM(BD306:BD311)</f>
        <v>3.05</v>
      </c>
      <c r="BE312" s="327">
        <f>SUM(BE306:BE311)</f>
        <v>1.9543638799999998</v>
      </c>
      <c r="BF312" s="332">
        <f>SUM(BF310:BF311)</f>
        <v>0.64077504262295082</v>
      </c>
    </row>
    <row r="313" spans="2:58" x14ac:dyDescent="0.35">
      <c r="B313" s="8" t="s">
        <v>64</v>
      </c>
      <c r="C313" s="323">
        <v>3890.5128599999998</v>
      </c>
      <c r="D313" s="322">
        <v>3890.5128599999998</v>
      </c>
      <c r="E313" s="322">
        <v>704.93402110999989</v>
      </c>
      <c r="F313" s="12">
        <v>0.18119308339980655</v>
      </c>
      <c r="G313" s="323">
        <v>0</v>
      </c>
      <c r="H313" s="322">
        <v>0</v>
      </c>
      <c r="I313" s="322">
        <v>0</v>
      </c>
      <c r="J313" s="12">
        <v>0</v>
      </c>
      <c r="K313" s="323">
        <v>0.2</v>
      </c>
      <c r="L313" s="322">
        <v>0.2</v>
      </c>
      <c r="M313" s="322">
        <v>0.14056315999999999</v>
      </c>
      <c r="N313" s="85">
        <f>M313/L313</f>
        <v>0.70281579999999988</v>
      </c>
      <c r="O313" s="323">
        <v>3.5740000000000001E-2</v>
      </c>
      <c r="P313" s="322">
        <v>3.5740000000000001E-2</v>
      </c>
      <c r="Q313" s="322">
        <v>5.0712800000000001E-3</v>
      </c>
      <c r="R313" s="85">
        <f>Q313/P313</f>
        <v>0.14189367655288193</v>
      </c>
      <c r="S313" s="323">
        <v>0</v>
      </c>
      <c r="T313" s="322">
        <v>0</v>
      </c>
      <c r="U313" s="322">
        <v>0</v>
      </c>
      <c r="V313" s="12">
        <v>0</v>
      </c>
      <c r="W313" s="323">
        <v>0</v>
      </c>
      <c r="X313" s="322">
        <v>0</v>
      </c>
      <c r="Y313" s="322">
        <v>0</v>
      </c>
      <c r="Z313" s="12">
        <v>0</v>
      </c>
      <c r="AA313" s="323">
        <v>0</v>
      </c>
      <c r="AB313" s="322">
        <v>0</v>
      </c>
      <c r="AC313" s="322">
        <v>0</v>
      </c>
      <c r="AD313" s="12">
        <v>0</v>
      </c>
      <c r="AE313" s="323">
        <v>0</v>
      </c>
      <c r="AF313" s="322">
        <v>0</v>
      </c>
      <c r="AG313" s="322">
        <v>0</v>
      </c>
      <c r="AH313" s="12">
        <v>0</v>
      </c>
      <c r="AI313" s="323">
        <v>544.87172999999996</v>
      </c>
      <c r="AJ313" s="322">
        <v>544.87172999999996</v>
      </c>
      <c r="AK313" s="322">
        <v>202.16018733000001</v>
      </c>
      <c r="AL313" s="85">
        <f>AK313/AJ313</f>
        <v>0.37102344680279159</v>
      </c>
      <c r="AM313" s="323">
        <v>0</v>
      </c>
      <c r="AN313" s="322">
        <v>0</v>
      </c>
      <c r="AO313" s="322">
        <v>0</v>
      </c>
      <c r="AP313" s="12">
        <v>0</v>
      </c>
      <c r="AQ313" s="323">
        <v>2.205E-2</v>
      </c>
      <c r="AR313" s="322">
        <v>2.205E-2</v>
      </c>
      <c r="AS313" s="322">
        <v>1.138756E-2</v>
      </c>
      <c r="AT313" s="85">
        <f>AS313/AR313</f>
        <v>0.51644263038548754</v>
      </c>
      <c r="AU313" s="323">
        <v>0</v>
      </c>
      <c r="AV313" s="322">
        <v>0</v>
      </c>
      <c r="AW313" s="322">
        <v>0</v>
      </c>
      <c r="AX313" s="12">
        <v>0</v>
      </c>
      <c r="AY313" s="323">
        <v>3345.3833399999999</v>
      </c>
      <c r="AZ313" s="322">
        <v>3345.3833399999999</v>
      </c>
      <c r="BA313" s="322">
        <v>502.61681178000003</v>
      </c>
      <c r="BB313" s="85">
        <f>BA313/AZ313</f>
        <v>0.15024191869742498</v>
      </c>
      <c r="BC313" s="323">
        <v>0</v>
      </c>
      <c r="BD313" s="322">
        <v>0</v>
      </c>
      <c r="BE313" s="322">
        <v>0</v>
      </c>
      <c r="BF313" s="12">
        <v>0</v>
      </c>
    </row>
    <row r="314" spans="2:58" x14ac:dyDescent="0.35">
      <c r="B314" s="8" t="s">
        <v>65</v>
      </c>
      <c r="C314" s="323">
        <v>11.15696</v>
      </c>
      <c r="D314" s="322">
        <v>16.507327750000002</v>
      </c>
      <c r="E314" s="322">
        <v>15.30842298</v>
      </c>
      <c r="F314" s="12">
        <v>0.9273713596678298</v>
      </c>
      <c r="G314" s="323">
        <v>0</v>
      </c>
      <c r="H314" s="322">
        <v>0</v>
      </c>
      <c r="I314" s="322">
        <v>0</v>
      </c>
      <c r="J314" s="12">
        <v>0</v>
      </c>
      <c r="K314" s="323">
        <v>0.3</v>
      </c>
      <c r="L314" s="322">
        <v>0.3</v>
      </c>
      <c r="M314" s="322">
        <v>0.20793785999999997</v>
      </c>
      <c r="N314" s="85">
        <f>M314/L314</f>
        <v>0.69312619999999991</v>
      </c>
      <c r="O314" s="323">
        <v>0</v>
      </c>
      <c r="P314" s="322">
        <v>0</v>
      </c>
      <c r="Q314" s="322">
        <v>0</v>
      </c>
      <c r="R314" s="12">
        <v>0</v>
      </c>
      <c r="S314" s="323">
        <v>0</v>
      </c>
      <c r="T314" s="322">
        <v>0</v>
      </c>
      <c r="U314" s="322">
        <v>0</v>
      </c>
      <c r="V314" s="12">
        <v>0</v>
      </c>
      <c r="W314" s="323">
        <v>0</v>
      </c>
      <c r="X314" s="322">
        <v>0</v>
      </c>
      <c r="Y314" s="322">
        <v>0</v>
      </c>
      <c r="Z314" s="12">
        <v>0</v>
      </c>
      <c r="AA314" s="323">
        <v>0</v>
      </c>
      <c r="AB314" s="322">
        <v>0</v>
      </c>
      <c r="AC314" s="322">
        <v>0</v>
      </c>
      <c r="AD314" s="12">
        <v>0</v>
      </c>
      <c r="AE314" s="323">
        <v>0</v>
      </c>
      <c r="AF314" s="322">
        <v>0</v>
      </c>
      <c r="AG314" s="322">
        <v>0</v>
      </c>
      <c r="AH314" s="12">
        <v>0</v>
      </c>
      <c r="AI314" s="323">
        <v>0</v>
      </c>
      <c r="AJ314" s="322">
        <v>0</v>
      </c>
      <c r="AK314" s="322">
        <v>0</v>
      </c>
      <c r="AL314" s="12">
        <v>0</v>
      </c>
      <c r="AM314" s="323">
        <v>0</v>
      </c>
      <c r="AN314" s="322">
        <v>0</v>
      </c>
      <c r="AO314" s="322">
        <v>0</v>
      </c>
      <c r="AP314" s="12">
        <v>0</v>
      </c>
      <c r="AQ314" s="323">
        <v>0</v>
      </c>
      <c r="AR314" s="322">
        <v>0</v>
      </c>
      <c r="AS314" s="322">
        <v>0</v>
      </c>
      <c r="AT314" s="12">
        <v>0</v>
      </c>
      <c r="AU314" s="323">
        <v>0</v>
      </c>
      <c r="AV314" s="322">
        <v>0</v>
      </c>
      <c r="AW314" s="322">
        <v>0</v>
      </c>
      <c r="AX314" s="12">
        <v>0</v>
      </c>
      <c r="AY314" s="323">
        <v>10.856960000000001</v>
      </c>
      <c r="AZ314" s="322">
        <v>16.207327750000001</v>
      </c>
      <c r="BA314" s="322">
        <v>15.100485120000002</v>
      </c>
      <c r="BB314" s="85">
        <f>BA314/AZ314</f>
        <v>0.931707271730838</v>
      </c>
      <c r="BC314" s="323">
        <v>0</v>
      </c>
      <c r="BD314" s="322">
        <v>0</v>
      </c>
      <c r="BE314" s="322">
        <v>0</v>
      </c>
      <c r="BF314" s="12">
        <v>0</v>
      </c>
    </row>
    <row r="315" spans="2:58" x14ac:dyDescent="0.35">
      <c r="B315" s="329" t="s">
        <v>66</v>
      </c>
      <c r="C315" s="333">
        <v>3901.6698199999996</v>
      </c>
      <c r="D315" s="331">
        <v>3907.0201877499999</v>
      </c>
      <c r="E315" s="331">
        <v>720.24244408999994</v>
      </c>
      <c r="F315" s="332">
        <v>0.18434571859859722</v>
      </c>
      <c r="G315" s="333">
        <v>0</v>
      </c>
      <c r="H315" s="331">
        <v>0</v>
      </c>
      <c r="I315" s="331">
        <v>0</v>
      </c>
      <c r="J315" s="332">
        <v>0</v>
      </c>
      <c r="K315" s="333">
        <f>SUM(K313:K314)</f>
        <v>0.5</v>
      </c>
      <c r="L315" s="331">
        <f>SUM(L313:L314)</f>
        <v>0.5</v>
      </c>
      <c r="M315" s="331">
        <f>SUM(M313:M314)</f>
        <v>0.34850101999999994</v>
      </c>
      <c r="N315" s="178">
        <f>M315/L315</f>
        <v>0.69700203999999988</v>
      </c>
      <c r="O315" s="333">
        <f>SUM(O313:O314)</f>
        <v>3.5740000000000001E-2</v>
      </c>
      <c r="P315" s="330">
        <f>SUM(P313:P314)</f>
        <v>3.5740000000000001E-2</v>
      </c>
      <c r="Q315" s="330">
        <f>SUM(Q313:Q314)</f>
        <v>5.0712800000000001E-3</v>
      </c>
      <c r="R315" s="178">
        <f>Q315/P315</f>
        <v>0.14189367655288193</v>
      </c>
      <c r="S315" s="333">
        <f t="shared" ref="S315:AK315" si="180">SUM(S313:S314)</f>
        <v>0</v>
      </c>
      <c r="T315" s="330">
        <f t="shared" si="180"/>
        <v>0</v>
      </c>
      <c r="U315" s="330">
        <f t="shared" si="180"/>
        <v>0</v>
      </c>
      <c r="V315" s="332">
        <f t="shared" si="180"/>
        <v>0</v>
      </c>
      <c r="W315" s="333">
        <f t="shared" si="180"/>
        <v>0</v>
      </c>
      <c r="X315" s="330">
        <f t="shared" si="180"/>
        <v>0</v>
      </c>
      <c r="Y315" s="330">
        <f t="shared" si="180"/>
        <v>0</v>
      </c>
      <c r="Z315" s="332">
        <f t="shared" si="180"/>
        <v>0</v>
      </c>
      <c r="AA315" s="333">
        <f t="shared" si="180"/>
        <v>0</v>
      </c>
      <c r="AB315" s="330">
        <f t="shared" si="180"/>
        <v>0</v>
      </c>
      <c r="AC315" s="330">
        <f t="shared" si="180"/>
        <v>0</v>
      </c>
      <c r="AD315" s="332">
        <f t="shared" si="180"/>
        <v>0</v>
      </c>
      <c r="AE315" s="333">
        <f t="shared" si="180"/>
        <v>0</v>
      </c>
      <c r="AF315" s="330">
        <f t="shared" si="180"/>
        <v>0</v>
      </c>
      <c r="AG315" s="330">
        <f t="shared" si="180"/>
        <v>0</v>
      </c>
      <c r="AH315" s="332">
        <f t="shared" si="180"/>
        <v>0</v>
      </c>
      <c r="AI315" s="333">
        <f t="shared" si="180"/>
        <v>544.87172999999996</v>
      </c>
      <c r="AJ315" s="330">
        <f t="shared" si="180"/>
        <v>544.87172999999996</v>
      </c>
      <c r="AK315" s="330">
        <f t="shared" si="180"/>
        <v>202.16018733000001</v>
      </c>
      <c r="AL315" s="178">
        <f>AK315/AJ315</f>
        <v>0.37102344680279159</v>
      </c>
      <c r="AM315" s="333">
        <f t="shared" ref="AM315:AS315" si="181">SUM(AM313:AM314)</f>
        <v>0</v>
      </c>
      <c r="AN315" s="330">
        <f t="shared" si="181"/>
        <v>0</v>
      </c>
      <c r="AO315" s="330">
        <f t="shared" si="181"/>
        <v>0</v>
      </c>
      <c r="AP315" s="332">
        <f t="shared" si="181"/>
        <v>0</v>
      </c>
      <c r="AQ315" s="333">
        <f t="shared" si="181"/>
        <v>2.205E-2</v>
      </c>
      <c r="AR315" s="330">
        <f t="shared" si="181"/>
        <v>2.205E-2</v>
      </c>
      <c r="AS315" s="330">
        <f t="shared" si="181"/>
        <v>1.138756E-2</v>
      </c>
      <c r="AT315" s="178">
        <f>AS315/AR315</f>
        <v>0.51644263038548754</v>
      </c>
      <c r="AU315" s="333">
        <f t="shared" ref="AU315:BA315" si="182">SUM(AU313:AU314)</f>
        <v>0</v>
      </c>
      <c r="AV315" s="330">
        <f t="shared" si="182"/>
        <v>0</v>
      </c>
      <c r="AW315" s="330">
        <f t="shared" si="182"/>
        <v>0</v>
      </c>
      <c r="AX315" s="332">
        <f t="shared" si="182"/>
        <v>0</v>
      </c>
      <c r="AY315" s="333">
        <f t="shared" si="182"/>
        <v>3356.2402999999999</v>
      </c>
      <c r="AZ315" s="330">
        <f t="shared" si="182"/>
        <v>3361.5906677499997</v>
      </c>
      <c r="BA315" s="330">
        <f t="shared" si="182"/>
        <v>517.71729690000006</v>
      </c>
      <c r="BB315" s="178">
        <f>BA315/AZ315</f>
        <v>0.15400961868046883</v>
      </c>
      <c r="BC315" s="333">
        <f>SUM(BC313:BC314)</f>
        <v>0</v>
      </c>
      <c r="BD315" s="330">
        <f>SUM(BD313:BD314)</f>
        <v>0</v>
      </c>
      <c r="BE315" s="330">
        <f>SUM(BE313:BE314)</f>
        <v>0</v>
      </c>
      <c r="BF315" s="332">
        <f>SUM(BF313:BF314)</f>
        <v>0</v>
      </c>
    </row>
    <row r="316" spans="2:58" x14ac:dyDescent="0.35">
      <c r="B316" s="343" t="s">
        <v>178</v>
      </c>
      <c r="C316" s="209">
        <v>248.99136910000001</v>
      </c>
      <c r="D316" s="207">
        <v>254.33702371000001</v>
      </c>
      <c r="E316" s="207">
        <v>33.034342389999999</v>
      </c>
      <c r="F316" s="347">
        <v>0.12988412739966004</v>
      </c>
      <c r="G316" s="209">
        <f>G323+G326</f>
        <v>3.0000000000000001E-3</v>
      </c>
      <c r="H316" s="207">
        <f>H323+H326</f>
        <v>3.0000000000000001E-3</v>
      </c>
      <c r="I316" s="207">
        <f>I323+I326</f>
        <v>0</v>
      </c>
      <c r="J316" s="347">
        <f>I316/H316</f>
        <v>0</v>
      </c>
      <c r="K316" s="209">
        <f t="shared" ref="K316:R316" si="183">K323+K326</f>
        <v>0</v>
      </c>
      <c r="L316" s="207">
        <f t="shared" si="183"/>
        <v>0</v>
      </c>
      <c r="M316" s="207">
        <f t="shared" si="183"/>
        <v>0</v>
      </c>
      <c r="N316" s="346">
        <f t="shared" si="183"/>
        <v>0</v>
      </c>
      <c r="O316" s="209">
        <f t="shared" si="183"/>
        <v>0.49</v>
      </c>
      <c r="P316" s="207">
        <f t="shared" si="183"/>
        <v>0.49</v>
      </c>
      <c r="Q316" s="207">
        <f t="shared" si="183"/>
        <v>0.13269382000000002</v>
      </c>
      <c r="R316" s="346">
        <f t="shared" si="183"/>
        <v>0.27080371428571431</v>
      </c>
      <c r="S316" s="209">
        <f>S323+S326</f>
        <v>1.1111800000000001</v>
      </c>
      <c r="T316" s="207">
        <f>T323+T326</f>
        <v>1.08907</v>
      </c>
      <c r="U316" s="207">
        <f>U323+U326</f>
        <v>0.98159930000000006</v>
      </c>
      <c r="V316" s="319">
        <f>U316/T316</f>
        <v>0.90131883166371318</v>
      </c>
      <c r="W316" s="209">
        <f t="shared" ref="W316:AD316" si="184">W323+W326</f>
        <v>0.46496999999999999</v>
      </c>
      <c r="X316" s="207">
        <f t="shared" si="184"/>
        <v>0.37356907</v>
      </c>
      <c r="Y316" s="207">
        <f t="shared" si="184"/>
        <v>0.29774370999999999</v>
      </c>
      <c r="Z316" s="346">
        <f t="shared" si="184"/>
        <v>0.79702452347031838</v>
      </c>
      <c r="AA316" s="209">
        <f t="shared" si="184"/>
        <v>2.4588290999999858</v>
      </c>
      <c r="AB316" s="207">
        <f t="shared" si="184"/>
        <v>2.4588290999999991</v>
      </c>
      <c r="AC316" s="207">
        <f t="shared" si="184"/>
        <v>2.4588290999999991</v>
      </c>
      <c r="AD316" s="346">
        <f t="shared" si="184"/>
        <v>2</v>
      </c>
      <c r="AE316" s="209">
        <f>AE323+AE326</f>
        <v>0.60724</v>
      </c>
      <c r="AF316" s="207">
        <f>AF323+AF326</f>
        <v>0.60724</v>
      </c>
      <c r="AG316" s="207">
        <f>AG323+AG326</f>
        <v>3.0629200000000002E-2</v>
      </c>
      <c r="AH316" s="319">
        <f>AG316/AF316</f>
        <v>5.0440023713852845E-2</v>
      </c>
      <c r="AI316" s="209">
        <f t="shared" ref="AI316:AO316" si="185">AI323+AI326</f>
        <v>216.12470000000008</v>
      </c>
      <c r="AJ316" s="207">
        <f t="shared" si="185"/>
        <v>216.12470000000008</v>
      </c>
      <c r="AK316" s="207">
        <f t="shared" si="185"/>
        <v>0.34431099999999049</v>
      </c>
      <c r="AL316" s="319">
        <f>AK316/AJ316</f>
        <v>1.5931126798556128E-3</v>
      </c>
      <c r="AM316" s="209">
        <f t="shared" si="185"/>
        <v>16.91666</v>
      </c>
      <c r="AN316" s="207">
        <f t="shared" si="185"/>
        <v>21.925825539999998</v>
      </c>
      <c r="AO316" s="207">
        <f t="shared" si="185"/>
        <v>18.638176260000002</v>
      </c>
      <c r="AP316" s="319">
        <f>AO316/AN316</f>
        <v>0.85005584971009507</v>
      </c>
      <c r="AQ316" s="209">
        <f t="shared" ref="AQ316:AW316" si="186">AQ323+AQ326</f>
        <v>0</v>
      </c>
      <c r="AR316" s="207">
        <f t="shared" si="186"/>
        <v>0</v>
      </c>
      <c r="AS316" s="207">
        <f t="shared" si="186"/>
        <v>0</v>
      </c>
      <c r="AT316" s="346">
        <f t="shared" si="186"/>
        <v>0</v>
      </c>
      <c r="AU316" s="209">
        <f t="shared" si="186"/>
        <v>0.81479000000000001</v>
      </c>
      <c r="AV316" s="207">
        <f t="shared" si="186"/>
        <v>1.2647899999999999</v>
      </c>
      <c r="AW316" s="207">
        <f t="shared" si="186"/>
        <v>1.0647899999999999</v>
      </c>
      <c r="AX316" s="319">
        <f>AW316/AV316</f>
        <v>0.84187098253465009</v>
      </c>
      <c r="AY316" s="209">
        <f t="shared" ref="AY316:BF316" si="187">AY323+AY326</f>
        <v>10</v>
      </c>
      <c r="AZ316" s="207">
        <f t="shared" si="187"/>
        <v>10</v>
      </c>
      <c r="BA316" s="207">
        <f t="shared" si="187"/>
        <v>9.0855699999999615</v>
      </c>
      <c r="BB316" s="346">
        <f t="shared" si="187"/>
        <v>0.90855699999999617</v>
      </c>
      <c r="BC316" s="209">
        <f t="shared" si="187"/>
        <v>0</v>
      </c>
      <c r="BD316" s="207">
        <f t="shared" si="187"/>
        <v>0</v>
      </c>
      <c r="BE316" s="207">
        <f t="shared" si="187"/>
        <v>0</v>
      </c>
      <c r="BF316" s="346">
        <f t="shared" si="187"/>
        <v>0</v>
      </c>
    </row>
    <row r="317" spans="2:58" x14ac:dyDescent="0.35">
      <c r="B317" s="8" t="s">
        <v>57</v>
      </c>
      <c r="C317" s="323">
        <v>0</v>
      </c>
      <c r="D317" s="322">
        <v>0</v>
      </c>
      <c r="E317" s="322">
        <v>0</v>
      </c>
      <c r="F317" s="12">
        <v>0</v>
      </c>
      <c r="G317" s="323">
        <v>0</v>
      </c>
      <c r="H317" s="322">
        <v>0</v>
      </c>
      <c r="I317" s="322">
        <v>0</v>
      </c>
      <c r="J317" s="12">
        <v>0</v>
      </c>
      <c r="K317" s="323">
        <v>0</v>
      </c>
      <c r="L317" s="322">
        <v>0</v>
      </c>
      <c r="M317" s="322">
        <v>0</v>
      </c>
      <c r="N317" s="12">
        <v>0</v>
      </c>
      <c r="O317" s="323">
        <v>0</v>
      </c>
      <c r="P317" s="322">
        <v>0</v>
      </c>
      <c r="Q317" s="322">
        <v>0</v>
      </c>
      <c r="R317" s="12">
        <v>0</v>
      </c>
      <c r="S317" s="323">
        <v>0</v>
      </c>
      <c r="T317" s="322">
        <v>0</v>
      </c>
      <c r="U317" s="322">
        <v>0</v>
      </c>
      <c r="V317" s="12">
        <v>0</v>
      </c>
      <c r="W317" s="323">
        <v>0</v>
      </c>
      <c r="X317" s="322">
        <v>0</v>
      </c>
      <c r="Y317" s="322">
        <v>0</v>
      </c>
      <c r="Z317" s="12">
        <v>0</v>
      </c>
      <c r="AA317" s="323">
        <v>0</v>
      </c>
      <c r="AB317" s="322">
        <v>0</v>
      </c>
      <c r="AC317" s="322">
        <v>0</v>
      </c>
      <c r="AD317" s="12">
        <v>0</v>
      </c>
      <c r="AE317" s="323">
        <v>0</v>
      </c>
      <c r="AF317" s="322">
        <v>0</v>
      </c>
      <c r="AG317" s="322">
        <v>0</v>
      </c>
      <c r="AH317" s="12">
        <v>0</v>
      </c>
      <c r="AI317" s="323">
        <v>0</v>
      </c>
      <c r="AJ317" s="322">
        <v>0</v>
      </c>
      <c r="AK317" s="322">
        <v>0</v>
      </c>
      <c r="AL317" s="12">
        <v>0</v>
      </c>
      <c r="AM317" s="323">
        <v>0</v>
      </c>
      <c r="AN317" s="322">
        <v>0</v>
      </c>
      <c r="AO317" s="322">
        <v>0</v>
      </c>
      <c r="AP317" s="12">
        <v>0</v>
      </c>
      <c r="AQ317" s="323">
        <v>0</v>
      </c>
      <c r="AR317" s="322">
        <v>0</v>
      </c>
      <c r="AS317" s="322">
        <v>0</v>
      </c>
      <c r="AT317" s="12">
        <v>0</v>
      </c>
      <c r="AU317" s="323">
        <v>0</v>
      </c>
      <c r="AV317" s="322">
        <v>0</v>
      </c>
      <c r="AW317" s="322">
        <v>0</v>
      </c>
      <c r="AX317" s="12">
        <v>0</v>
      </c>
      <c r="AY317" s="323">
        <v>0</v>
      </c>
      <c r="AZ317" s="322">
        <v>0</v>
      </c>
      <c r="BA317" s="322">
        <v>0</v>
      </c>
      <c r="BB317" s="12">
        <v>0</v>
      </c>
      <c r="BC317" s="323">
        <v>0</v>
      </c>
      <c r="BD317" s="322">
        <v>0</v>
      </c>
      <c r="BE317" s="322">
        <v>0</v>
      </c>
      <c r="BF317" s="12">
        <v>0</v>
      </c>
    </row>
    <row r="318" spans="2:58" x14ac:dyDescent="0.35">
      <c r="B318" s="8" t="s">
        <v>58</v>
      </c>
      <c r="C318" s="323">
        <v>0</v>
      </c>
      <c r="D318" s="322">
        <v>0</v>
      </c>
      <c r="E318" s="322">
        <v>0</v>
      </c>
      <c r="F318" s="12">
        <v>0</v>
      </c>
      <c r="G318" s="323">
        <v>0</v>
      </c>
      <c r="H318" s="322">
        <v>0</v>
      </c>
      <c r="I318" s="322">
        <v>0</v>
      </c>
      <c r="J318" s="12">
        <v>0</v>
      </c>
      <c r="K318" s="323">
        <v>0</v>
      </c>
      <c r="L318" s="322">
        <v>0</v>
      </c>
      <c r="M318" s="322">
        <v>0</v>
      </c>
      <c r="N318" s="12">
        <v>0</v>
      </c>
      <c r="O318" s="323">
        <v>0</v>
      </c>
      <c r="P318" s="322">
        <v>0</v>
      </c>
      <c r="Q318" s="322">
        <v>0</v>
      </c>
      <c r="R318" s="12">
        <v>0</v>
      </c>
      <c r="S318" s="323">
        <v>0</v>
      </c>
      <c r="T318" s="322">
        <v>0</v>
      </c>
      <c r="U318" s="322">
        <v>0</v>
      </c>
      <c r="V318" s="12">
        <v>0</v>
      </c>
      <c r="W318" s="323">
        <v>0</v>
      </c>
      <c r="X318" s="322">
        <v>0</v>
      </c>
      <c r="Y318" s="322">
        <v>0</v>
      </c>
      <c r="Z318" s="12">
        <v>0</v>
      </c>
      <c r="AA318" s="323">
        <v>0</v>
      </c>
      <c r="AB318" s="322">
        <v>0</v>
      </c>
      <c r="AC318" s="322">
        <v>0</v>
      </c>
      <c r="AD318" s="12">
        <v>0</v>
      </c>
      <c r="AE318" s="323">
        <v>0</v>
      </c>
      <c r="AF318" s="322">
        <v>0</v>
      </c>
      <c r="AG318" s="322">
        <v>0</v>
      </c>
      <c r="AH318" s="12">
        <v>0</v>
      </c>
      <c r="AI318" s="323">
        <v>0</v>
      </c>
      <c r="AJ318" s="322">
        <v>0</v>
      </c>
      <c r="AK318" s="322">
        <v>0</v>
      </c>
      <c r="AL318" s="12">
        <v>0</v>
      </c>
      <c r="AM318" s="323">
        <v>0</v>
      </c>
      <c r="AN318" s="322">
        <v>0</v>
      </c>
      <c r="AO318" s="322">
        <v>0</v>
      </c>
      <c r="AP318" s="12">
        <v>0</v>
      </c>
      <c r="AQ318" s="323">
        <v>0</v>
      </c>
      <c r="AR318" s="322">
        <v>0</v>
      </c>
      <c r="AS318" s="322">
        <v>0</v>
      </c>
      <c r="AT318" s="12">
        <v>0</v>
      </c>
      <c r="AU318" s="323">
        <v>0</v>
      </c>
      <c r="AV318" s="322">
        <v>0</v>
      </c>
      <c r="AW318" s="322">
        <v>0</v>
      </c>
      <c r="AX318" s="12">
        <v>0</v>
      </c>
      <c r="AY318" s="323">
        <v>0</v>
      </c>
      <c r="AZ318" s="322">
        <v>0</v>
      </c>
      <c r="BA318" s="322">
        <v>0</v>
      </c>
      <c r="BB318" s="12">
        <v>0</v>
      </c>
      <c r="BC318" s="323">
        <v>0</v>
      </c>
      <c r="BD318" s="322">
        <v>0</v>
      </c>
      <c r="BE318" s="322">
        <v>0</v>
      </c>
      <c r="BF318" s="12">
        <v>0</v>
      </c>
    </row>
    <row r="319" spans="2:58" x14ac:dyDescent="0.35">
      <c r="B319" s="8" t="s">
        <v>59</v>
      </c>
      <c r="C319" s="323">
        <v>0</v>
      </c>
      <c r="D319" s="322">
        <v>0</v>
      </c>
      <c r="E319" s="322">
        <v>0</v>
      </c>
      <c r="F319" s="12">
        <v>0</v>
      </c>
      <c r="G319" s="323">
        <v>0</v>
      </c>
      <c r="H319" s="322">
        <v>0</v>
      </c>
      <c r="I319" s="322">
        <v>0</v>
      </c>
      <c r="J319" s="12">
        <v>0</v>
      </c>
      <c r="K319" s="323">
        <v>0</v>
      </c>
      <c r="L319" s="322">
        <v>0</v>
      </c>
      <c r="M319" s="322">
        <v>0</v>
      </c>
      <c r="N319" s="12">
        <v>0</v>
      </c>
      <c r="O319" s="323">
        <v>0</v>
      </c>
      <c r="P319" s="322">
        <v>0</v>
      </c>
      <c r="Q319" s="322">
        <v>0</v>
      </c>
      <c r="R319" s="12">
        <v>0</v>
      </c>
      <c r="S319" s="323">
        <v>0</v>
      </c>
      <c r="T319" s="322">
        <v>0</v>
      </c>
      <c r="U319" s="322">
        <v>0</v>
      </c>
      <c r="V319" s="12">
        <v>0</v>
      </c>
      <c r="W319" s="323">
        <v>0</v>
      </c>
      <c r="X319" s="322">
        <v>0</v>
      </c>
      <c r="Y319" s="322">
        <v>0</v>
      </c>
      <c r="Z319" s="12">
        <v>0</v>
      </c>
      <c r="AA319" s="323">
        <v>0</v>
      </c>
      <c r="AB319" s="322">
        <v>0</v>
      </c>
      <c r="AC319" s="322">
        <v>0</v>
      </c>
      <c r="AD319" s="12">
        <v>0</v>
      </c>
      <c r="AE319" s="323">
        <v>0</v>
      </c>
      <c r="AF319" s="322">
        <v>0</v>
      </c>
      <c r="AG319" s="322">
        <v>0</v>
      </c>
      <c r="AH319" s="12">
        <v>0</v>
      </c>
      <c r="AI319" s="323">
        <v>0</v>
      </c>
      <c r="AJ319" s="322">
        <v>0</v>
      </c>
      <c r="AK319" s="322">
        <v>0</v>
      </c>
      <c r="AL319" s="12">
        <v>0</v>
      </c>
      <c r="AM319" s="323">
        <v>0</v>
      </c>
      <c r="AN319" s="322">
        <v>0</v>
      </c>
      <c r="AO319" s="322">
        <v>0</v>
      </c>
      <c r="AP319" s="12">
        <v>0</v>
      </c>
      <c r="AQ319" s="323">
        <v>0</v>
      </c>
      <c r="AR319" s="322">
        <v>0</v>
      </c>
      <c r="AS319" s="322">
        <v>0</v>
      </c>
      <c r="AT319" s="12">
        <v>0</v>
      </c>
      <c r="AU319" s="323">
        <v>0</v>
      </c>
      <c r="AV319" s="322">
        <v>0</v>
      </c>
      <c r="AW319" s="322">
        <v>0</v>
      </c>
      <c r="AX319" s="12">
        <v>0</v>
      </c>
      <c r="AY319" s="323">
        <v>0</v>
      </c>
      <c r="AZ319" s="322">
        <v>0</v>
      </c>
      <c r="BA319" s="322">
        <v>0</v>
      </c>
      <c r="BB319" s="12">
        <v>0</v>
      </c>
      <c r="BC319" s="323">
        <v>0</v>
      </c>
      <c r="BD319" s="322">
        <v>0</v>
      </c>
      <c r="BE319" s="322">
        <v>0</v>
      </c>
      <c r="BF319" s="12">
        <v>0</v>
      </c>
    </row>
    <row r="320" spans="2:58" x14ac:dyDescent="0.35">
      <c r="B320" s="8" t="s">
        <v>60</v>
      </c>
      <c r="C320" s="323">
        <v>8.0036799999999992</v>
      </c>
      <c r="D320" s="322">
        <v>12.80955157</v>
      </c>
      <c r="E320" s="322">
        <v>11.35294751</v>
      </c>
      <c r="F320" s="85">
        <v>0.88628766182483931</v>
      </c>
      <c r="G320" s="323">
        <v>3.0000000000000001E-3</v>
      </c>
      <c r="H320" s="322">
        <v>3.0000000000000001E-3</v>
      </c>
      <c r="I320" s="322">
        <v>0</v>
      </c>
      <c r="J320" s="85">
        <f>I320/H320</f>
        <v>0</v>
      </c>
      <c r="K320" s="323">
        <v>0</v>
      </c>
      <c r="L320" s="322">
        <v>0</v>
      </c>
      <c r="M320" s="322">
        <v>0</v>
      </c>
      <c r="N320" s="12">
        <v>0</v>
      </c>
      <c r="O320" s="323">
        <v>0.49</v>
      </c>
      <c r="P320" s="322">
        <v>0.49</v>
      </c>
      <c r="Q320" s="322">
        <v>0.13269382000000002</v>
      </c>
      <c r="R320" s="85">
        <f>Q320/P320</f>
        <v>0.27080371428571431</v>
      </c>
      <c r="S320" s="323">
        <v>0</v>
      </c>
      <c r="T320" s="322">
        <v>0</v>
      </c>
      <c r="U320" s="322">
        <v>0</v>
      </c>
      <c r="V320" s="12">
        <v>0</v>
      </c>
      <c r="W320" s="323">
        <v>0.46496999999999999</v>
      </c>
      <c r="X320" s="322">
        <v>0.37356907</v>
      </c>
      <c r="Y320" s="322">
        <v>0.29774370999999999</v>
      </c>
      <c r="Z320" s="85">
        <f>Y320/X320</f>
        <v>0.79702452347031838</v>
      </c>
      <c r="AA320" s="323">
        <f>AA298-AA309</f>
        <v>2.3398200000000005</v>
      </c>
      <c r="AB320" s="322">
        <f>AB298-AB309</f>
        <v>2.3398199999999996</v>
      </c>
      <c r="AC320" s="322">
        <f>AC298-AC309</f>
        <v>2.3398199999999996</v>
      </c>
      <c r="AD320" s="85">
        <f>AC320/AB320</f>
        <v>1</v>
      </c>
      <c r="AE320" s="323">
        <v>0.60724</v>
      </c>
      <c r="AF320" s="322">
        <v>0.60724</v>
      </c>
      <c r="AG320" s="322">
        <v>3.0629200000000002E-2</v>
      </c>
      <c r="AH320" s="85">
        <f>AG320/AF320</f>
        <v>5.0440023713852845E-2</v>
      </c>
      <c r="AI320" s="323">
        <v>0</v>
      </c>
      <c r="AJ320" s="322">
        <v>0</v>
      </c>
      <c r="AK320" s="322">
        <v>0</v>
      </c>
      <c r="AL320" s="12">
        <v>0</v>
      </c>
      <c r="AM320" s="323">
        <v>4.0936500000000002</v>
      </c>
      <c r="AN320" s="322">
        <v>8.9909224999999999</v>
      </c>
      <c r="AO320" s="322">
        <v>8.5470607800000007</v>
      </c>
      <c r="AP320" s="85">
        <f>AO320/AN320</f>
        <v>0.95063223823806742</v>
      </c>
      <c r="AQ320" s="323">
        <v>0</v>
      </c>
      <c r="AR320" s="322">
        <v>0</v>
      </c>
      <c r="AS320" s="322">
        <v>0</v>
      </c>
      <c r="AT320" s="12">
        <v>0</v>
      </c>
      <c r="AU320" s="323">
        <v>5.0000000000000001E-3</v>
      </c>
      <c r="AV320" s="322">
        <v>5.0000000000000001E-3</v>
      </c>
      <c r="AW320" s="322">
        <v>5.0000000000000001E-3</v>
      </c>
      <c r="AX320" s="85">
        <f>AW320/AV320</f>
        <v>1</v>
      </c>
      <c r="AY320" s="323">
        <v>0</v>
      </c>
      <c r="AZ320" s="322">
        <v>0</v>
      </c>
      <c r="BA320" s="322">
        <v>0</v>
      </c>
      <c r="BB320" s="12">
        <v>0</v>
      </c>
      <c r="BC320" s="323">
        <v>0</v>
      </c>
      <c r="BD320" s="322">
        <v>0</v>
      </c>
      <c r="BE320" s="322">
        <v>0</v>
      </c>
      <c r="BF320" s="12">
        <v>0</v>
      </c>
    </row>
    <row r="321" spans="2:58" x14ac:dyDescent="0.35">
      <c r="B321" s="8" t="s">
        <v>61</v>
      </c>
      <c r="C321" s="323">
        <v>0</v>
      </c>
      <c r="D321" s="322">
        <v>0</v>
      </c>
      <c r="E321" s="322">
        <v>0</v>
      </c>
      <c r="F321" s="12">
        <v>0</v>
      </c>
      <c r="G321" s="323">
        <v>0</v>
      </c>
      <c r="H321" s="322">
        <v>0</v>
      </c>
      <c r="I321" s="322">
        <v>0</v>
      </c>
      <c r="J321" s="12">
        <v>0</v>
      </c>
      <c r="K321" s="323">
        <v>0</v>
      </c>
      <c r="L321" s="322">
        <v>0</v>
      </c>
      <c r="M321" s="322">
        <v>0</v>
      </c>
      <c r="N321" s="12">
        <v>0</v>
      </c>
      <c r="O321" s="323">
        <v>0</v>
      </c>
      <c r="P321" s="322">
        <v>0</v>
      </c>
      <c r="Q321" s="322">
        <v>0</v>
      </c>
      <c r="R321" s="12">
        <v>0</v>
      </c>
      <c r="S321" s="323">
        <v>0</v>
      </c>
      <c r="T321" s="322">
        <v>0</v>
      </c>
      <c r="U321" s="322">
        <v>0</v>
      </c>
      <c r="V321" s="12">
        <v>0</v>
      </c>
      <c r="W321" s="323">
        <v>0</v>
      </c>
      <c r="X321" s="322">
        <v>0</v>
      </c>
      <c r="Y321" s="322">
        <v>0</v>
      </c>
      <c r="Z321" s="12">
        <v>0</v>
      </c>
      <c r="AA321" s="323">
        <v>0</v>
      </c>
      <c r="AB321" s="322">
        <v>0</v>
      </c>
      <c r="AC321" s="322">
        <v>0</v>
      </c>
      <c r="AD321" s="12">
        <v>0</v>
      </c>
      <c r="AE321" s="323">
        <v>0</v>
      </c>
      <c r="AF321" s="322">
        <v>0</v>
      </c>
      <c r="AG321" s="322">
        <v>0</v>
      </c>
      <c r="AH321" s="12">
        <v>0</v>
      </c>
      <c r="AI321" s="323">
        <v>0</v>
      </c>
      <c r="AJ321" s="322">
        <v>0</v>
      </c>
      <c r="AK321" s="322">
        <v>0</v>
      </c>
      <c r="AL321" s="12">
        <v>0</v>
      </c>
      <c r="AM321" s="323">
        <v>0</v>
      </c>
      <c r="AN321" s="322">
        <v>0</v>
      </c>
      <c r="AO321" s="322">
        <v>0</v>
      </c>
      <c r="AP321" s="12">
        <v>0</v>
      </c>
      <c r="AQ321" s="323">
        <v>0</v>
      </c>
      <c r="AR321" s="322">
        <v>0</v>
      </c>
      <c r="AS321" s="322">
        <v>0</v>
      </c>
      <c r="AT321" s="12">
        <v>0</v>
      </c>
      <c r="AU321" s="323">
        <v>0</v>
      </c>
      <c r="AV321" s="322">
        <v>0</v>
      </c>
      <c r="AW321" s="322">
        <v>0</v>
      </c>
      <c r="AX321" s="12">
        <v>0</v>
      </c>
      <c r="AY321" s="323">
        <v>0</v>
      </c>
      <c r="AZ321" s="322">
        <v>0</v>
      </c>
      <c r="BA321" s="322">
        <v>0</v>
      </c>
      <c r="BB321" s="12">
        <v>0</v>
      </c>
      <c r="BC321" s="323">
        <v>0</v>
      </c>
      <c r="BD321" s="322">
        <v>0</v>
      </c>
      <c r="BE321" s="322">
        <v>0</v>
      </c>
      <c r="BF321" s="12">
        <v>0</v>
      </c>
    </row>
    <row r="322" spans="2:58" x14ac:dyDescent="0.35">
      <c r="B322" s="8" t="s">
        <v>62</v>
      </c>
      <c r="C322" s="323">
        <v>24.972989100000003</v>
      </c>
      <c r="D322" s="322">
        <v>25.512772139999999</v>
      </c>
      <c r="E322" s="322">
        <v>21.447083879999997</v>
      </c>
      <c r="F322" s="12">
        <v>0.84064106253566839</v>
      </c>
      <c r="G322" s="323">
        <v>0</v>
      </c>
      <c r="H322" s="322">
        <v>0</v>
      </c>
      <c r="I322" s="322">
        <v>0</v>
      </c>
      <c r="J322" s="12">
        <v>0</v>
      </c>
      <c r="K322" s="323">
        <v>0</v>
      </c>
      <c r="L322" s="322">
        <v>0</v>
      </c>
      <c r="M322" s="322">
        <v>0</v>
      </c>
      <c r="N322" s="12">
        <v>0</v>
      </c>
      <c r="O322" s="323">
        <v>0</v>
      </c>
      <c r="P322" s="322">
        <v>0</v>
      </c>
      <c r="Q322" s="322">
        <v>0</v>
      </c>
      <c r="R322" s="12">
        <v>0</v>
      </c>
      <c r="S322" s="323">
        <v>1.1111800000000001</v>
      </c>
      <c r="T322" s="322">
        <v>1.08907</v>
      </c>
      <c r="U322" s="322">
        <v>0.98159930000000006</v>
      </c>
      <c r="V322" s="85">
        <f>U322/T322</f>
        <v>0.90131883166371318</v>
      </c>
      <c r="W322" s="323">
        <v>0</v>
      </c>
      <c r="X322" s="322">
        <v>0</v>
      </c>
      <c r="Y322" s="322">
        <v>0</v>
      </c>
      <c r="Z322" s="12">
        <v>0</v>
      </c>
      <c r="AA322" s="323">
        <f>AA300-AA311</f>
        <v>0.11900909999998532</v>
      </c>
      <c r="AB322" s="322">
        <f>AB300-AB311</f>
        <v>0.11900909999999953</v>
      </c>
      <c r="AC322" s="322">
        <f>AC300-AC311</f>
        <v>0.11900909999999953</v>
      </c>
      <c r="AD322" s="85">
        <f>AC322/AB322</f>
        <v>1</v>
      </c>
      <c r="AE322" s="323">
        <v>0</v>
      </c>
      <c r="AF322" s="322">
        <v>0</v>
      </c>
      <c r="AG322" s="322">
        <v>0</v>
      </c>
      <c r="AH322" s="12">
        <v>0</v>
      </c>
      <c r="AI322" s="323">
        <v>0.10999999999999943</v>
      </c>
      <c r="AJ322" s="322">
        <v>0.10999999999999943</v>
      </c>
      <c r="AK322" s="322">
        <v>0.10999999999999943</v>
      </c>
      <c r="AL322" s="85">
        <v>0.68748158700626449</v>
      </c>
      <c r="AM322" s="323">
        <v>12.82301</v>
      </c>
      <c r="AN322" s="322">
        <v>12.934903039999998</v>
      </c>
      <c r="AO322" s="322">
        <v>10.091115480000001</v>
      </c>
      <c r="AP322" s="85">
        <f>AO322/AN322</f>
        <v>0.78014620200817542</v>
      </c>
      <c r="AQ322" s="323">
        <v>0</v>
      </c>
      <c r="AR322" s="322">
        <v>0</v>
      </c>
      <c r="AS322" s="322">
        <v>0</v>
      </c>
      <c r="AT322" s="12">
        <v>0</v>
      </c>
      <c r="AU322" s="323">
        <v>0.80979000000000001</v>
      </c>
      <c r="AV322" s="322">
        <v>1.25979</v>
      </c>
      <c r="AW322" s="322">
        <v>1.05979</v>
      </c>
      <c r="AX322" s="85">
        <f>AW322/AV322</f>
        <v>0.84124338183348024</v>
      </c>
      <c r="AY322" s="323">
        <f>AY300-AY311</f>
        <v>10</v>
      </c>
      <c r="AZ322" s="322">
        <f>AZ300-AZ311</f>
        <v>10</v>
      </c>
      <c r="BA322" s="322">
        <f>BA300-BA311</f>
        <v>9.0855699999999615</v>
      </c>
      <c r="BB322" s="85">
        <f>BA322/AZ322</f>
        <v>0.90855699999999617</v>
      </c>
      <c r="BC322" s="323">
        <v>0</v>
      </c>
      <c r="BD322" s="322">
        <v>0</v>
      </c>
      <c r="BE322" s="322">
        <v>0</v>
      </c>
      <c r="BF322" s="12">
        <v>0</v>
      </c>
    </row>
    <row r="323" spans="2:58" x14ac:dyDescent="0.35">
      <c r="B323" s="187" t="s">
        <v>63</v>
      </c>
      <c r="C323" s="328">
        <v>32.976669100000002</v>
      </c>
      <c r="D323" s="327">
        <v>38.322323709999999</v>
      </c>
      <c r="E323" s="359">
        <v>32.800031390000001</v>
      </c>
      <c r="F323" s="350">
        <v>0.8558988133968769</v>
      </c>
      <c r="G323" s="328">
        <f>SUM(G317:G322)</f>
        <v>3.0000000000000001E-3</v>
      </c>
      <c r="H323" s="327">
        <f>SUM(H317:H322)</f>
        <v>3.0000000000000001E-3</v>
      </c>
      <c r="I323" s="359">
        <f>SUM(I317:I322)</f>
        <v>0</v>
      </c>
      <c r="J323" s="350">
        <f>I323/H323</f>
        <v>0</v>
      </c>
      <c r="K323" s="328">
        <f>SUM(K317:K322)</f>
        <v>0</v>
      </c>
      <c r="L323" s="327">
        <f>SUM(L317:L322)</f>
        <v>0</v>
      </c>
      <c r="M323" s="359">
        <f>SUM(M317:M322)</f>
        <v>0</v>
      </c>
      <c r="N323" s="349">
        <v>0</v>
      </c>
      <c r="O323" s="328">
        <f t="shared" ref="O323:U323" si="188">SUM(O317:O322)</f>
        <v>0.49</v>
      </c>
      <c r="P323" s="327">
        <f t="shared" si="188"/>
        <v>0.49</v>
      </c>
      <c r="Q323" s="327">
        <f t="shared" si="188"/>
        <v>0.13269382000000002</v>
      </c>
      <c r="R323" s="352">
        <f t="shared" si="188"/>
        <v>0.27080371428571431</v>
      </c>
      <c r="S323" s="328">
        <f t="shared" si="188"/>
        <v>1.1111800000000001</v>
      </c>
      <c r="T323" s="327">
        <f t="shared" si="188"/>
        <v>1.08907</v>
      </c>
      <c r="U323" s="327">
        <f t="shared" si="188"/>
        <v>0.98159930000000006</v>
      </c>
      <c r="V323" s="178">
        <f>U323/T323</f>
        <v>0.90131883166371318</v>
      </c>
      <c r="W323" s="328">
        <f t="shared" ref="W323:AG323" si="189">SUM(W317:W322)</f>
        <v>0.46496999999999999</v>
      </c>
      <c r="X323" s="327">
        <f t="shared" si="189"/>
        <v>0.37356907</v>
      </c>
      <c r="Y323" s="327">
        <f t="shared" si="189"/>
        <v>0.29774370999999999</v>
      </c>
      <c r="Z323" s="352">
        <f t="shared" si="189"/>
        <v>0.79702452347031838</v>
      </c>
      <c r="AA323" s="328">
        <f t="shared" si="189"/>
        <v>2.4588290999999858</v>
      </c>
      <c r="AB323" s="327">
        <f t="shared" si="189"/>
        <v>2.4588290999999991</v>
      </c>
      <c r="AC323" s="327">
        <f t="shared" si="189"/>
        <v>2.4588290999999991</v>
      </c>
      <c r="AD323" s="352">
        <f t="shared" si="189"/>
        <v>2</v>
      </c>
      <c r="AE323" s="328">
        <f t="shared" si="189"/>
        <v>0.60724</v>
      </c>
      <c r="AF323" s="327">
        <f t="shared" si="189"/>
        <v>0.60724</v>
      </c>
      <c r="AG323" s="327">
        <f t="shared" si="189"/>
        <v>3.0629200000000002E-2</v>
      </c>
      <c r="AH323" s="178">
        <f>AG323/AF323</f>
        <v>5.0440023713852845E-2</v>
      </c>
      <c r="AI323" s="328">
        <f>SUM(AI317:AI322)</f>
        <v>0.10999999999999943</v>
      </c>
      <c r="AJ323" s="327">
        <f>SUM(AJ317:AJ322)</f>
        <v>0.10999999999999943</v>
      </c>
      <c r="AK323" s="327">
        <f>SUM(AK317:AK322)</f>
        <v>0.10999999999999943</v>
      </c>
      <c r="AL323" s="178">
        <f>AK323/AJ323</f>
        <v>1</v>
      </c>
      <c r="AM323" s="328">
        <f>SUM(AM317:AM322)</f>
        <v>16.91666</v>
      </c>
      <c r="AN323" s="327">
        <f>SUM(AN317:AN322)</f>
        <v>21.925825539999998</v>
      </c>
      <c r="AO323" s="327">
        <f>SUM(AO317:AO322)</f>
        <v>18.638176260000002</v>
      </c>
      <c r="AP323" s="178">
        <f>AO323/AN323</f>
        <v>0.85005584971009507</v>
      </c>
      <c r="AQ323" s="328">
        <f>SUM(AQ317:AQ322)</f>
        <v>0</v>
      </c>
      <c r="AR323" s="327">
        <f>SUM(AR317:AR322)</f>
        <v>0</v>
      </c>
      <c r="AS323" s="327">
        <f>SUM(AS317:AS322)</f>
        <v>0</v>
      </c>
      <c r="AT323" s="332">
        <f>SUM(AT321:AT322)</f>
        <v>0</v>
      </c>
      <c r="AU323" s="328">
        <f>SUM(AU317:AU322)</f>
        <v>0.81479000000000001</v>
      </c>
      <c r="AV323" s="327">
        <f>SUM(AV317:AV322)</f>
        <v>1.2647899999999999</v>
      </c>
      <c r="AW323" s="327">
        <f>SUM(AW317:AW322)</f>
        <v>1.0647899999999999</v>
      </c>
      <c r="AX323" s="178">
        <f>AW323/AV323</f>
        <v>0.84187098253465009</v>
      </c>
      <c r="AY323" s="328">
        <f>SUM(AY317:AY322)</f>
        <v>10</v>
      </c>
      <c r="AZ323" s="327">
        <f>SUM(AZ317:AZ322)</f>
        <v>10</v>
      </c>
      <c r="BA323" s="327">
        <f>SUM(BA317:BA322)</f>
        <v>9.0855699999999615</v>
      </c>
      <c r="BB323" s="178">
        <f>BA323/AZ323</f>
        <v>0.90855699999999617</v>
      </c>
      <c r="BC323" s="328">
        <f>SUM(BC317:BC322)</f>
        <v>0</v>
      </c>
      <c r="BD323" s="327">
        <f>SUM(BD317:BD322)</f>
        <v>0</v>
      </c>
      <c r="BE323" s="327">
        <f>SUM(BE317:BE322)</f>
        <v>0</v>
      </c>
      <c r="BF323" s="332">
        <f>SUM(BF321:BF322)</f>
        <v>0</v>
      </c>
    </row>
    <row r="324" spans="2:58" x14ac:dyDescent="0.35">
      <c r="B324" s="8" t="s">
        <v>64</v>
      </c>
      <c r="C324" s="323">
        <v>216.0147</v>
      </c>
      <c r="D324" s="322">
        <v>216.0147</v>
      </c>
      <c r="E324" s="322">
        <v>0.23431099999999999</v>
      </c>
      <c r="F324" s="12">
        <v>1.0846993283327477E-3</v>
      </c>
      <c r="G324" s="323">
        <v>0</v>
      </c>
      <c r="H324" s="322">
        <v>0</v>
      </c>
      <c r="I324" s="322">
        <v>0</v>
      </c>
      <c r="J324" s="12">
        <v>0</v>
      </c>
      <c r="K324" s="323">
        <v>0</v>
      </c>
      <c r="L324" s="322">
        <v>0</v>
      </c>
      <c r="M324" s="322">
        <v>0</v>
      </c>
      <c r="N324" s="12">
        <v>0</v>
      </c>
      <c r="O324" s="323">
        <v>0</v>
      </c>
      <c r="P324" s="322">
        <v>0</v>
      </c>
      <c r="Q324" s="322">
        <v>0</v>
      </c>
      <c r="R324" s="12">
        <v>0</v>
      </c>
      <c r="S324" s="323">
        <v>0</v>
      </c>
      <c r="T324" s="322">
        <v>0</v>
      </c>
      <c r="U324" s="322">
        <v>0</v>
      </c>
      <c r="V324" s="12">
        <v>0</v>
      </c>
      <c r="W324" s="323">
        <v>0</v>
      </c>
      <c r="X324" s="322">
        <v>0</v>
      </c>
      <c r="Y324" s="322">
        <v>0</v>
      </c>
      <c r="Z324" s="12">
        <v>0</v>
      </c>
      <c r="AA324" s="323">
        <v>0</v>
      </c>
      <c r="AB324" s="322">
        <v>0</v>
      </c>
      <c r="AC324" s="322">
        <v>0</v>
      </c>
      <c r="AD324" s="12">
        <v>0</v>
      </c>
      <c r="AE324" s="323">
        <v>0</v>
      </c>
      <c r="AF324" s="322">
        <v>0</v>
      </c>
      <c r="AG324" s="322">
        <v>0</v>
      </c>
      <c r="AH324" s="12">
        <v>0</v>
      </c>
      <c r="AI324" s="323">
        <v>216.01470000000006</v>
      </c>
      <c r="AJ324" s="322">
        <v>216.01470000000006</v>
      </c>
      <c r="AK324" s="322">
        <v>0.23431099999999105</v>
      </c>
      <c r="AL324" s="85">
        <f>AK324/AJ324</f>
        <v>1.084699328332706E-3</v>
      </c>
      <c r="AM324" s="323">
        <v>0</v>
      </c>
      <c r="AN324" s="322">
        <v>0</v>
      </c>
      <c r="AO324" s="322">
        <v>0</v>
      </c>
      <c r="AP324" s="12">
        <v>0</v>
      </c>
      <c r="AQ324" s="323">
        <v>0</v>
      </c>
      <c r="AR324" s="322">
        <v>0</v>
      </c>
      <c r="AS324" s="322">
        <v>0</v>
      </c>
      <c r="AT324" s="12">
        <v>0</v>
      </c>
      <c r="AU324" s="323">
        <v>0</v>
      </c>
      <c r="AV324" s="322">
        <v>0</v>
      </c>
      <c r="AW324" s="322">
        <v>0</v>
      </c>
      <c r="AX324" s="12">
        <v>0</v>
      </c>
      <c r="AY324" s="323">
        <f>AY302-AY313</f>
        <v>0</v>
      </c>
      <c r="AZ324" s="322">
        <f>AZ302-AZ313</f>
        <v>0</v>
      </c>
      <c r="BA324" s="322">
        <f>BA302-BA313</f>
        <v>0</v>
      </c>
      <c r="BB324" s="12">
        <v>0</v>
      </c>
      <c r="BC324" s="323">
        <v>0</v>
      </c>
      <c r="BD324" s="322">
        <v>0</v>
      </c>
      <c r="BE324" s="322">
        <v>0</v>
      </c>
      <c r="BF324" s="12">
        <v>0</v>
      </c>
    </row>
    <row r="325" spans="2:58" x14ac:dyDescent="0.35">
      <c r="B325" s="8" t="s">
        <v>65</v>
      </c>
      <c r="C325" s="323">
        <v>0</v>
      </c>
      <c r="D325" s="322">
        <v>0</v>
      </c>
      <c r="E325" s="322">
        <v>0</v>
      </c>
      <c r="F325" s="12">
        <v>0</v>
      </c>
      <c r="G325" s="323">
        <v>0</v>
      </c>
      <c r="H325" s="322">
        <v>0</v>
      </c>
      <c r="I325" s="322">
        <v>0</v>
      </c>
      <c r="J325" s="12">
        <v>0</v>
      </c>
      <c r="K325" s="323">
        <v>0</v>
      </c>
      <c r="L325" s="322">
        <v>0</v>
      </c>
      <c r="M325" s="322">
        <v>0</v>
      </c>
      <c r="N325" s="12">
        <v>0</v>
      </c>
      <c r="O325" s="323">
        <v>0</v>
      </c>
      <c r="P325" s="322">
        <v>0</v>
      </c>
      <c r="Q325" s="322">
        <v>0</v>
      </c>
      <c r="R325" s="12">
        <v>0</v>
      </c>
      <c r="S325" s="323">
        <v>0</v>
      </c>
      <c r="T325" s="322">
        <v>0</v>
      </c>
      <c r="U325" s="322">
        <v>0</v>
      </c>
      <c r="V325" s="12">
        <v>0</v>
      </c>
      <c r="W325" s="323">
        <v>0</v>
      </c>
      <c r="X325" s="322">
        <v>0</v>
      </c>
      <c r="Y325" s="322">
        <v>0</v>
      </c>
      <c r="Z325" s="12">
        <v>0</v>
      </c>
      <c r="AA325" s="323">
        <v>0</v>
      </c>
      <c r="AB325" s="322">
        <v>0</v>
      </c>
      <c r="AC325" s="322">
        <v>0</v>
      </c>
      <c r="AD325" s="12">
        <v>0</v>
      </c>
      <c r="AE325" s="323">
        <v>0</v>
      </c>
      <c r="AF325" s="322">
        <v>0</v>
      </c>
      <c r="AG325" s="322">
        <v>0</v>
      </c>
      <c r="AH325" s="12">
        <v>0</v>
      </c>
      <c r="AI325" s="323">
        <v>0</v>
      </c>
      <c r="AJ325" s="322">
        <v>0</v>
      </c>
      <c r="AK325" s="322">
        <v>0</v>
      </c>
      <c r="AL325" s="12">
        <v>0</v>
      </c>
      <c r="AM325" s="323">
        <v>0</v>
      </c>
      <c r="AN325" s="322">
        <v>0</v>
      </c>
      <c r="AO325" s="322">
        <v>0</v>
      </c>
      <c r="AP325" s="12">
        <v>0</v>
      </c>
      <c r="AQ325" s="323">
        <v>0</v>
      </c>
      <c r="AR325" s="322">
        <v>0</v>
      </c>
      <c r="AS325" s="322">
        <v>0</v>
      </c>
      <c r="AT325" s="12">
        <v>0</v>
      </c>
      <c r="AU325" s="323">
        <v>0</v>
      </c>
      <c r="AV325" s="322">
        <v>0</v>
      </c>
      <c r="AW325" s="322">
        <v>0</v>
      </c>
      <c r="AX325" s="12">
        <v>0</v>
      </c>
      <c r="AY325" s="323">
        <v>0</v>
      </c>
      <c r="AZ325" s="322">
        <v>0</v>
      </c>
      <c r="BA325" s="322">
        <v>0</v>
      </c>
      <c r="BB325" s="12">
        <v>0</v>
      </c>
      <c r="BC325" s="323">
        <v>0</v>
      </c>
      <c r="BD325" s="322">
        <v>0</v>
      </c>
      <c r="BE325" s="322">
        <v>0</v>
      </c>
      <c r="BF325" s="12">
        <v>0</v>
      </c>
    </row>
    <row r="326" spans="2:58" ht="15" thickBot="1" x14ac:dyDescent="0.4">
      <c r="B326" s="188" t="s">
        <v>66</v>
      </c>
      <c r="C326" s="356">
        <v>216.0147</v>
      </c>
      <c r="D326" s="354">
        <v>216.0147</v>
      </c>
      <c r="E326" s="354">
        <v>0.23431099999999999</v>
      </c>
      <c r="F326" s="355">
        <v>1.0846993283327477E-3</v>
      </c>
      <c r="G326" s="356">
        <v>0</v>
      </c>
      <c r="H326" s="354">
        <v>0</v>
      </c>
      <c r="I326" s="354">
        <v>0</v>
      </c>
      <c r="J326" s="355">
        <v>0</v>
      </c>
      <c r="K326" s="356">
        <v>0</v>
      </c>
      <c r="L326" s="354">
        <v>0</v>
      </c>
      <c r="M326" s="354">
        <v>0</v>
      </c>
      <c r="N326" s="355">
        <v>0</v>
      </c>
      <c r="O326" s="356">
        <v>0</v>
      </c>
      <c r="P326" s="354">
        <v>0</v>
      </c>
      <c r="Q326" s="354">
        <v>0</v>
      </c>
      <c r="R326" s="355">
        <v>0</v>
      </c>
      <c r="S326" s="356">
        <f>SUM(S324:S325)</f>
        <v>0</v>
      </c>
      <c r="T326" s="353">
        <f>SUM(T324:T325)</f>
        <v>0</v>
      </c>
      <c r="U326" s="353">
        <f>SUM(U324:U325)</f>
        <v>0</v>
      </c>
      <c r="V326" s="355">
        <f>SUM(V324:V325)</f>
        <v>0</v>
      </c>
      <c r="W326" s="356">
        <v>0</v>
      </c>
      <c r="X326" s="354">
        <v>0</v>
      </c>
      <c r="Y326" s="354">
        <v>0</v>
      </c>
      <c r="Z326" s="355">
        <v>0</v>
      </c>
      <c r="AA326" s="356">
        <v>0</v>
      </c>
      <c r="AB326" s="354">
        <v>0</v>
      </c>
      <c r="AC326" s="354">
        <v>0</v>
      </c>
      <c r="AD326" s="355">
        <v>0</v>
      </c>
      <c r="AE326" s="356">
        <f t="shared" ref="AE326:AK326" si="190">SUM(AE324:AE325)</f>
        <v>0</v>
      </c>
      <c r="AF326" s="353">
        <f t="shared" si="190"/>
        <v>0</v>
      </c>
      <c r="AG326" s="353">
        <f t="shared" si="190"/>
        <v>0</v>
      </c>
      <c r="AH326" s="355">
        <f t="shared" si="190"/>
        <v>0</v>
      </c>
      <c r="AI326" s="356">
        <f t="shared" si="190"/>
        <v>216.01470000000006</v>
      </c>
      <c r="AJ326" s="353">
        <f t="shared" si="190"/>
        <v>216.01470000000006</v>
      </c>
      <c r="AK326" s="353">
        <f t="shared" si="190"/>
        <v>0.23431099999999105</v>
      </c>
      <c r="AL326" s="183">
        <f>AK326/AJ326</f>
        <v>1.084699328332706E-3</v>
      </c>
      <c r="AM326" s="356">
        <f t="shared" ref="AM326:BF326" si="191">SUM(AM324:AM325)</f>
        <v>0</v>
      </c>
      <c r="AN326" s="353">
        <f t="shared" si="191"/>
        <v>0</v>
      </c>
      <c r="AO326" s="353">
        <f t="shared" si="191"/>
        <v>0</v>
      </c>
      <c r="AP326" s="355">
        <f t="shared" si="191"/>
        <v>0</v>
      </c>
      <c r="AQ326" s="356">
        <f t="shared" si="191"/>
        <v>0</v>
      </c>
      <c r="AR326" s="353">
        <f t="shared" si="191"/>
        <v>0</v>
      </c>
      <c r="AS326" s="353">
        <f t="shared" si="191"/>
        <v>0</v>
      </c>
      <c r="AT326" s="355">
        <f t="shared" si="191"/>
        <v>0</v>
      </c>
      <c r="AU326" s="356">
        <f t="shared" si="191"/>
        <v>0</v>
      </c>
      <c r="AV326" s="353">
        <f t="shared" si="191"/>
        <v>0</v>
      </c>
      <c r="AW326" s="353">
        <f t="shared" si="191"/>
        <v>0</v>
      </c>
      <c r="AX326" s="355">
        <f t="shared" si="191"/>
        <v>0</v>
      </c>
      <c r="AY326" s="360">
        <f t="shared" si="191"/>
        <v>0</v>
      </c>
      <c r="AZ326" s="361">
        <f t="shared" si="191"/>
        <v>0</v>
      </c>
      <c r="BA326" s="361">
        <f t="shared" si="191"/>
        <v>0</v>
      </c>
      <c r="BB326" s="355">
        <f t="shared" si="191"/>
        <v>0</v>
      </c>
      <c r="BC326" s="356">
        <f t="shared" si="191"/>
        <v>0</v>
      </c>
      <c r="BD326" s="353">
        <f t="shared" si="191"/>
        <v>0</v>
      </c>
      <c r="BE326" s="353">
        <f t="shared" si="191"/>
        <v>0</v>
      </c>
      <c r="BF326" s="355">
        <f t="shared" si="191"/>
        <v>0</v>
      </c>
    </row>
  </sheetData>
  <mergeCells count="728">
    <mergeCell ref="CF6:CF7"/>
    <mergeCell ref="CG6:CG7"/>
    <mergeCell ref="CH6:CH7"/>
    <mergeCell ref="CI6:CI7"/>
    <mergeCell ref="CJ6:CJ7"/>
    <mergeCell ref="CK6:CK7"/>
    <mergeCell ref="CL6:CL7"/>
    <mergeCell ref="BC5:BF5"/>
    <mergeCell ref="BC6:BC7"/>
    <mergeCell ref="BD6:BD7"/>
    <mergeCell ref="BE6:BE7"/>
    <mergeCell ref="BF6:BF7"/>
    <mergeCell ref="BW6:BW7"/>
    <mergeCell ref="BX6:BX7"/>
    <mergeCell ref="BY6:BY7"/>
    <mergeCell ref="BZ6:BZ7"/>
    <mergeCell ref="CA6:CA7"/>
    <mergeCell ref="CB6:CB7"/>
    <mergeCell ref="CC6:CC7"/>
    <mergeCell ref="CD6:CD7"/>
    <mergeCell ref="CE6:CE7"/>
    <mergeCell ref="BN6:BN7"/>
    <mergeCell ref="BO6:BO7"/>
    <mergeCell ref="BP6:BP7"/>
    <mergeCell ref="M6:M7"/>
    <mergeCell ref="N6:N7"/>
    <mergeCell ref="BG6:BG7"/>
    <mergeCell ref="BH6:BH7"/>
    <mergeCell ref="BI6:BI7"/>
    <mergeCell ref="BJ6:BJ7"/>
    <mergeCell ref="BK6:BK7"/>
    <mergeCell ref="BL6:BL7"/>
    <mergeCell ref="BM6:BM7"/>
    <mergeCell ref="AV6:AV7"/>
    <mergeCell ref="AW6:AW7"/>
    <mergeCell ref="AX6:AX7"/>
    <mergeCell ref="AY6:AY7"/>
    <mergeCell ref="AZ6:AZ7"/>
    <mergeCell ref="BA6:BA7"/>
    <mergeCell ref="BB6:BB7"/>
    <mergeCell ref="AT6:AT7"/>
    <mergeCell ref="AU6:AU7"/>
    <mergeCell ref="AM6:AM7"/>
    <mergeCell ref="AN6:AN7"/>
    <mergeCell ref="AO6:AO7"/>
    <mergeCell ref="AP6:AP7"/>
    <mergeCell ref="AQ6:AQ7"/>
    <mergeCell ref="AR6:AR7"/>
    <mergeCell ref="AS6:AS7"/>
    <mergeCell ref="BQ6:BQ7"/>
    <mergeCell ref="BR6:BR7"/>
    <mergeCell ref="BW5:BZ5"/>
    <mergeCell ref="CA5:CD5"/>
    <mergeCell ref="AU5:AX5"/>
    <mergeCell ref="AY5:BB5"/>
    <mergeCell ref="BS6:BS7"/>
    <mergeCell ref="BT6:BT7"/>
    <mergeCell ref="BU6:BU7"/>
    <mergeCell ref="BV6:BV7"/>
    <mergeCell ref="CE5:CH5"/>
    <mergeCell ref="CI5:CL5"/>
    <mergeCell ref="C6:C7"/>
    <mergeCell ref="D6:D7"/>
    <mergeCell ref="E6:E7"/>
    <mergeCell ref="F6:F7"/>
    <mergeCell ref="G6:G7"/>
    <mergeCell ref="H6:H7"/>
    <mergeCell ref="I6:I7"/>
    <mergeCell ref="J6:J7"/>
    <mergeCell ref="O6:O7"/>
    <mergeCell ref="P6:P7"/>
    <mergeCell ref="Q6:Q7"/>
    <mergeCell ref="R6:R7"/>
    <mergeCell ref="S6:S7"/>
    <mergeCell ref="T6:T7"/>
    <mergeCell ref="U6:U7"/>
    <mergeCell ref="V6:V7"/>
    <mergeCell ref="W6:W7"/>
    <mergeCell ref="X6:X7"/>
    <mergeCell ref="Y6:Y7"/>
    <mergeCell ref="Z6:Z7"/>
    <mergeCell ref="AM5:AP5"/>
    <mergeCell ref="AQ5:AT5"/>
    <mergeCell ref="K5:N5"/>
    <mergeCell ref="BG5:BJ5"/>
    <mergeCell ref="BK5:BN5"/>
    <mergeCell ref="BO5:BR5"/>
    <mergeCell ref="BS5:BV5"/>
    <mergeCell ref="B5:B7"/>
    <mergeCell ref="C5:F5"/>
    <mergeCell ref="G5:J5"/>
    <mergeCell ref="O5:R5"/>
    <mergeCell ref="S5:V5"/>
    <mergeCell ref="W5:Z5"/>
    <mergeCell ref="AA5:AD5"/>
    <mergeCell ref="AE5:AH5"/>
    <mergeCell ref="AI5:AL5"/>
    <mergeCell ref="AA6:AA7"/>
    <mergeCell ref="AB6:AB7"/>
    <mergeCell ref="AC6:AC7"/>
    <mergeCell ref="AD6:AD7"/>
    <mergeCell ref="AE6:AE7"/>
    <mergeCell ref="AF6:AF7"/>
    <mergeCell ref="AG6:AG7"/>
    <mergeCell ref="AH6:AH7"/>
    <mergeCell ref="AI6:AI7"/>
    <mergeCell ref="AJ6:AJ7"/>
    <mergeCell ref="AK6:AK7"/>
    <mergeCell ref="AL6:AL7"/>
    <mergeCell ref="K6:K7"/>
    <mergeCell ref="L6:L7"/>
    <mergeCell ref="CB90:CB91"/>
    <mergeCell ref="CC90:CC91"/>
    <mergeCell ref="CD90:CD91"/>
    <mergeCell ref="BS90:BS91"/>
    <mergeCell ref="BT90:BT91"/>
    <mergeCell ref="BU90:BU91"/>
    <mergeCell ref="BV90:BV91"/>
    <mergeCell ref="BW90:BW91"/>
    <mergeCell ref="BX90:BX91"/>
    <mergeCell ref="BY90:BY91"/>
    <mergeCell ref="BZ90:BZ91"/>
    <mergeCell ref="CA90:CA91"/>
    <mergeCell ref="BJ90:BJ91"/>
    <mergeCell ref="BK90:BK91"/>
    <mergeCell ref="BL90:BL91"/>
    <mergeCell ref="BM90:BM91"/>
    <mergeCell ref="BN90:BN91"/>
    <mergeCell ref="BO90:BO91"/>
    <mergeCell ref="BP90:BP91"/>
    <mergeCell ref="BQ90:BQ91"/>
    <mergeCell ref="BR90:BR91"/>
    <mergeCell ref="BA90:BA91"/>
    <mergeCell ref="BB90:BB91"/>
    <mergeCell ref="BC90:BC91"/>
    <mergeCell ref="BD90:BD91"/>
    <mergeCell ref="BE90:BE91"/>
    <mergeCell ref="BF90:BF91"/>
    <mergeCell ref="BG90:BG91"/>
    <mergeCell ref="BH90:BH91"/>
    <mergeCell ref="BI90:BI91"/>
    <mergeCell ref="AR90:AR91"/>
    <mergeCell ref="AS90:AS91"/>
    <mergeCell ref="AT90:AT91"/>
    <mergeCell ref="AU90:AU91"/>
    <mergeCell ref="AV90:AV91"/>
    <mergeCell ref="AW90:AW91"/>
    <mergeCell ref="AX90:AX91"/>
    <mergeCell ref="AY90:AY91"/>
    <mergeCell ref="AZ90:AZ91"/>
    <mergeCell ref="AI90:AI91"/>
    <mergeCell ref="AJ90:AJ91"/>
    <mergeCell ref="AK90:AK91"/>
    <mergeCell ref="AL90:AL91"/>
    <mergeCell ref="AM90:AM91"/>
    <mergeCell ref="AN90:AN91"/>
    <mergeCell ref="AO90:AO91"/>
    <mergeCell ref="AP90:AP91"/>
    <mergeCell ref="AQ90:AQ91"/>
    <mergeCell ref="BS89:BV89"/>
    <mergeCell ref="BW89:BZ89"/>
    <mergeCell ref="CA89:CD89"/>
    <mergeCell ref="C90:C91"/>
    <mergeCell ref="D90:D91"/>
    <mergeCell ref="E90:E91"/>
    <mergeCell ref="F90:F91"/>
    <mergeCell ref="G90:G91"/>
    <mergeCell ref="H90:H91"/>
    <mergeCell ref="I90:I91"/>
    <mergeCell ref="J90:J91"/>
    <mergeCell ref="K90:K91"/>
    <mergeCell ref="L90:L91"/>
    <mergeCell ref="M90:M91"/>
    <mergeCell ref="N90:N91"/>
    <mergeCell ref="O90:O91"/>
    <mergeCell ref="P90:P91"/>
    <mergeCell ref="Q90:Q91"/>
    <mergeCell ref="R90:R91"/>
    <mergeCell ref="S90:S91"/>
    <mergeCell ref="T90:T91"/>
    <mergeCell ref="U90:U91"/>
    <mergeCell ref="V90:V91"/>
    <mergeCell ref="W90:W91"/>
    <mergeCell ref="AI89:AL89"/>
    <mergeCell ref="AM89:AP89"/>
    <mergeCell ref="AQ89:AT89"/>
    <mergeCell ref="AU89:AX89"/>
    <mergeCell ref="AY89:BB89"/>
    <mergeCell ref="BC89:BF89"/>
    <mergeCell ref="BG89:BJ89"/>
    <mergeCell ref="BK89:BN89"/>
    <mergeCell ref="BO89:BR89"/>
    <mergeCell ref="B89:B91"/>
    <mergeCell ref="C89:F89"/>
    <mergeCell ref="G89:J89"/>
    <mergeCell ref="K89:N89"/>
    <mergeCell ref="O89:R89"/>
    <mergeCell ref="S89:V89"/>
    <mergeCell ref="W89:Z89"/>
    <mergeCell ref="AA89:AD89"/>
    <mergeCell ref="AE89:AH89"/>
    <mergeCell ref="X90:X91"/>
    <mergeCell ref="Y90:Y91"/>
    <mergeCell ref="Z90:Z91"/>
    <mergeCell ref="AA90:AA91"/>
    <mergeCell ref="AB90:AB91"/>
    <mergeCell ref="AC90:AC91"/>
    <mergeCell ref="AD90:AD91"/>
    <mergeCell ref="AE90:AE91"/>
    <mergeCell ref="AF90:AF91"/>
    <mergeCell ref="AG90:AG91"/>
    <mergeCell ref="AH90:AH91"/>
    <mergeCell ref="CA131:CD131"/>
    <mergeCell ref="CA132:CA133"/>
    <mergeCell ref="CB132:CB133"/>
    <mergeCell ref="CC132:CC133"/>
    <mergeCell ref="CD132:CD133"/>
    <mergeCell ref="BS131:BV131"/>
    <mergeCell ref="BS132:BS133"/>
    <mergeCell ref="BT132:BT133"/>
    <mergeCell ref="BU132:BU133"/>
    <mergeCell ref="BV132:BV133"/>
    <mergeCell ref="BW131:BZ131"/>
    <mergeCell ref="BW132:BW133"/>
    <mergeCell ref="BX132:BX133"/>
    <mergeCell ref="BY132:BY133"/>
    <mergeCell ref="BZ132:BZ133"/>
    <mergeCell ref="BN132:BN133"/>
    <mergeCell ref="AW132:AW133"/>
    <mergeCell ref="AX132:AX133"/>
    <mergeCell ref="AY132:AY133"/>
    <mergeCell ref="AZ132:AZ133"/>
    <mergeCell ref="BA132:BA133"/>
    <mergeCell ref="BB132:BB133"/>
    <mergeCell ref="BC132:BC133"/>
    <mergeCell ref="BD132:BD133"/>
    <mergeCell ref="BE132:BE133"/>
    <mergeCell ref="BF132:BF133"/>
    <mergeCell ref="BQ132:BQ133"/>
    <mergeCell ref="BR132:BR133"/>
    <mergeCell ref="AJ132:AJ133"/>
    <mergeCell ref="AK132:AK133"/>
    <mergeCell ref="AL132:AL133"/>
    <mergeCell ref="AM132:AM133"/>
    <mergeCell ref="AN132:AN133"/>
    <mergeCell ref="AO132:AO133"/>
    <mergeCell ref="AP132:AP133"/>
    <mergeCell ref="BO132:BO133"/>
    <mergeCell ref="BP132:BP133"/>
    <mergeCell ref="AV132:AV133"/>
    <mergeCell ref="AU132:AU133"/>
    <mergeCell ref="AT132:AT133"/>
    <mergeCell ref="AS132:AS133"/>
    <mergeCell ref="AR132:AR133"/>
    <mergeCell ref="AQ132:AQ133"/>
    <mergeCell ref="BG132:BG133"/>
    <mergeCell ref="BH132:BH133"/>
    <mergeCell ref="BI132:BI133"/>
    <mergeCell ref="BJ132:BJ133"/>
    <mergeCell ref="BK132:BK133"/>
    <mergeCell ref="BL132:BL133"/>
    <mergeCell ref="BM132:BM133"/>
    <mergeCell ref="AA132:AA133"/>
    <mergeCell ref="AB132:AB133"/>
    <mergeCell ref="AC132:AC133"/>
    <mergeCell ref="AD132:AD133"/>
    <mergeCell ref="AE132:AE133"/>
    <mergeCell ref="AF132:AF133"/>
    <mergeCell ref="AG132:AG133"/>
    <mergeCell ref="AH132:AH133"/>
    <mergeCell ref="AI132:AI133"/>
    <mergeCell ref="R132:R133"/>
    <mergeCell ref="S132:S133"/>
    <mergeCell ref="T132:T133"/>
    <mergeCell ref="U132:U133"/>
    <mergeCell ref="V132:V133"/>
    <mergeCell ref="W132:W133"/>
    <mergeCell ref="X132:X133"/>
    <mergeCell ref="Y132:Y133"/>
    <mergeCell ref="Z132:Z133"/>
    <mergeCell ref="AI131:AL131"/>
    <mergeCell ref="AM131:AP131"/>
    <mergeCell ref="BO131:BR131"/>
    <mergeCell ref="AQ131:AT131"/>
    <mergeCell ref="AU131:AX131"/>
    <mergeCell ref="AY131:BB131"/>
    <mergeCell ref="BC131:BF131"/>
    <mergeCell ref="BG131:BJ131"/>
    <mergeCell ref="BK131:BN131"/>
    <mergeCell ref="B131:B133"/>
    <mergeCell ref="C131:F131"/>
    <mergeCell ref="G131:J131"/>
    <mergeCell ref="K131:N131"/>
    <mergeCell ref="O131:R131"/>
    <mergeCell ref="S131:V131"/>
    <mergeCell ref="W131:Z131"/>
    <mergeCell ref="AA131:AD131"/>
    <mergeCell ref="AE131:AH131"/>
    <mergeCell ref="C132:C133"/>
    <mergeCell ref="D132:D133"/>
    <mergeCell ref="E132:E133"/>
    <mergeCell ref="F132:F133"/>
    <mergeCell ref="G132:G133"/>
    <mergeCell ref="H132:H133"/>
    <mergeCell ref="I132:I133"/>
    <mergeCell ref="J132:J133"/>
    <mergeCell ref="K132:K133"/>
    <mergeCell ref="L132:L133"/>
    <mergeCell ref="M132:M133"/>
    <mergeCell ref="N132:N133"/>
    <mergeCell ref="O132:O133"/>
    <mergeCell ref="P132:P133"/>
    <mergeCell ref="Q132:Q133"/>
    <mergeCell ref="G253:J253"/>
    <mergeCell ref="G254:G255"/>
    <mergeCell ref="H254:H255"/>
    <mergeCell ref="I254:I255"/>
    <mergeCell ref="J254:J255"/>
    <mergeCell ref="G291:J291"/>
    <mergeCell ref="G292:G293"/>
    <mergeCell ref="H292:H293"/>
    <mergeCell ref="I292:I293"/>
    <mergeCell ref="J292:J293"/>
    <mergeCell ref="G173:J173"/>
    <mergeCell ref="G174:G175"/>
    <mergeCell ref="H174:H175"/>
    <mergeCell ref="I174:I175"/>
    <mergeCell ref="J174:J175"/>
    <mergeCell ref="G215:J215"/>
    <mergeCell ref="G216:G217"/>
    <mergeCell ref="H216:H217"/>
    <mergeCell ref="I216:I217"/>
    <mergeCell ref="J216:J217"/>
    <mergeCell ref="BN174:BN175"/>
    <mergeCell ref="BO174:BO175"/>
    <mergeCell ref="BP174:BP175"/>
    <mergeCell ref="BQ174:BQ175"/>
    <mergeCell ref="BR174:BR175"/>
    <mergeCell ref="BH174:BH175"/>
    <mergeCell ref="BI174:BI175"/>
    <mergeCell ref="BJ174:BJ175"/>
    <mergeCell ref="BK174:BK175"/>
    <mergeCell ref="BL174:BL175"/>
    <mergeCell ref="BM174:BM175"/>
    <mergeCell ref="BB174:BB175"/>
    <mergeCell ref="BC174:BC175"/>
    <mergeCell ref="BD174:BD175"/>
    <mergeCell ref="BE174:BE175"/>
    <mergeCell ref="BF174:BF175"/>
    <mergeCell ref="BG174:BG175"/>
    <mergeCell ref="AV174:AV175"/>
    <mergeCell ref="AW174:AW175"/>
    <mergeCell ref="AX174:AX175"/>
    <mergeCell ref="AY174:AY175"/>
    <mergeCell ref="AZ174:AZ175"/>
    <mergeCell ref="BA174:BA175"/>
    <mergeCell ref="AR174:AR175"/>
    <mergeCell ref="AS174:AS175"/>
    <mergeCell ref="AT174:AT175"/>
    <mergeCell ref="AU174:AU175"/>
    <mergeCell ref="AJ174:AJ175"/>
    <mergeCell ref="AK174:AK175"/>
    <mergeCell ref="AL174:AL175"/>
    <mergeCell ref="AM174:AM175"/>
    <mergeCell ref="AN174:AN175"/>
    <mergeCell ref="AO174:AO175"/>
    <mergeCell ref="AI174:AI175"/>
    <mergeCell ref="X174:X175"/>
    <mergeCell ref="Y174:Y175"/>
    <mergeCell ref="Z174:Z175"/>
    <mergeCell ref="AA174:AA175"/>
    <mergeCell ref="AB174:AB175"/>
    <mergeCell ref="AC174:AC175"/>
    <mergeCell ref="AP174:AP175"/>
    <mergeCell ref="AQ174:AQ175"/>
    <mergeCell ref="N174:N175"/>
    <mergeCell ref="O174:O175"/>
    <mergeCell ref="P174:P175"/>
    <mergeCell ref="Q174:Q175"/>
    <mergeCell ref="AD174:AD175"/>
    <mergeCell ref="AE174:AE175"/>
    <mergeCell ref="AF174:AF175"/>
    <mergeCell ref="AG174:AG175"/>
    <mergeCell ref="AH174:AH175"/>
    <mergeCell ref="AY173:BB173"/>
    <mergeCell ref="BC173:BF173"/>
    <mergeCell ref="BG173:BJ173"/>
    <mergeCell ref="BK173:BN173"/>
    <mergeCell ref="BO173:BR173"/>
    <mergeCell ref="C174:C175"/>
    <mergeCell ref="D174:D175"/>
    <mergeCell ref="E174:E175"/>
    <mergeCell ref="F174:F175"/>
    <mergeCell ref="K174:K175"/>
    <mergeCell ref="AA173:AD173"/>
    <mergeCell ref="AE173:AH173"/>
    <mergeCell ref="AI173:AL173"/>
    <mergeCell ref="AM173:AP173"/>
    <mergeCell ref="AQ173:AT173"/>
    <mergeCell ref="AU173:AX173"/>
    <mergeCell ref="R174:R175"/>
    <mergeCell ref="S174:S175"/>
    <mergeCell ref="T174:T175"/>
    <mergeCell ref="U174:U175"/>
    <mergeCell ref="V174:V175"/>
    <mergeCell ref="W174:W175"/>
    <mergeCell ref="L174:L175"/>
    <mergeCell ref="M174:M175"/>
    <mergeCell ref="BC292:BC293"/>
    <mergeCell ref="BD292:BD293"/>
    <mergeCell ref="BE292:BE293"/>
    <mergeCell ref="BF292:BF293"/>
    <mergeCell ref="B173:B175"/>
    <mergeCell ref="C173:F173"/>
    <mergeCell ref="K173:N173"/>
    <mergeCell ref="O173:R173"/>
    <mergeCell ref="S173:V173"/>
    <mergeCell ref="W173:Z173"/>
    <mergeCell ref="AW292:AW293"/>
    <mergeCell ref="AX292:AX293"/>
    <mergeCell ref="AY292:AY293"/>
    <mergeCell ref="AZ292:AZ293"/>
    <mergeCell ref="BA292:BA293"/>
    <mergeCell ref="BB292:BB293"/>
    <mergeCell ref="AQ292:AQ293"/>
    <mergeCell ref="AR292:AR293"/>
    <mergeCell ref="AS292:AS293"/>
    <mergeCell ref="AT292:AT293"/>
    <mergeCell ref="AU292:AU293"/>
    <mergeCell ref="AV292:AV293"/>
    <mergeCell ref="AK292:AK293"/>
    <mergeCell ref="AL292:AL293"/>
    <mergeCell ref="AM292:AM293"/>
    <mergeCell ref="AN292:AN293"/>
    <mergeCell ref="AO292:AO293"/>
    <mergeCell ref="AP292:AP293"/>
    <mergeCell ref="AE292:AE293"/>
    <mergeCell ref="AF292:AF293"/>
    <mergeCell ref="AG292:AG293"/>
    <mergeCell ref="AH292:AH293"/>
    <mergeCell ref="AI292:AI293"/>
    <mergeCell ref="AJ292:AJ293"/>
    <mergeCell ref="AY291:BB291"/>
    <mergeCell ref="BC291:BF291"/>
    <mergeCell ref="C292:C293"/>
    <mergeCell ref="D292:D293"/>
    <mergeCell ref="E292:E293"/>
    <mergeCell ref="F292:F293"/>
    <mergeCell ref="K292:K293"/>
    <mergeCell ref="L292:L293"/>
    <mergeCell ref="M292:M293"/>
    <mergeCell ref="N292:N293"/>
    <mergeCell ref="AA291:AD291"/>
    <mergeCell ref="AE291:AH291"/>
    <mergeCell ref="AI291:AL291"/>
    <mergeCell ref="AM291:AP291"/>
    <mergeCell ref="AQ291:AT291"/>
    <mergeCell ref="AU291:AX291"/>
    <mergeCell ref="Y292:Y293"/>
    <mergeCell ref="Z292:Z293"/>
    <mergeCell ref="AA292:AA293"/>
    <mergeCell ref="AB292:AB293"/>
    <mergeCell ref="AC292:AC293"/>
    <mergeCell ref="AD292:AD293"/>
    <mergeCell ref="S292:S293"/>
    <mergeCell ref="T292:T293"/>
    <mergeCell ref="B291:B293"/>
    <mergeCell ref="C291:F291"/>
    <mergeCell ref="K291:N291"/>
    <mergeCell ref="O291:R291"/>
    <mergeCell ref="S291:V291"/>
    <mergeCell ref="W291:Z291"/>
    <mergeCell ref="O292:O293"/>
    <mergeCell ref="P292:P293"/>
    <mergeCell ref="Q292:Q293"/>
    <mergeCell ref="R292:R293"/>
    <mergeCell ref="U292:U293"/>
    <mergeCell ref="V292:V293"/>
    <mergeCell ref="W292:W293"/>
    <mergeCell ref="X292:X293"/>
    <mergeCell ref="AW254:AW255"/>
    <mergeCell ref="AX254:AX255"/>
    <mergeCell ref="AY254:AY255"/>
    <mergeCell ref="AZ254:AZ255"/>
    <mergeCell ref="BA254:BA255"/>
    <mergeCell ref="BB254:BB255"/>
    <mergeCell ref="AQ254:AQ255"/>
    <mergeCell ref="AR254:AR255"/>
    <mergeCell ref="AS254:AS255"/>
    <mergeCell ref="AT254:AT255"/>
    <mergeCell ref="AU254:AU255"/>
    <mergeCell ref="AV254:AV255"/>
    <mergeCell ref="AN254:AN255"/>
    <mergeCell ref="AO254:AO255"/>
    <mergeCell ref="AP254:AP255"/>
    <mergeCell ref="AE254:AE255"/>
    <mergeCell ref="AF254:AF255"/>
    <mergeCell ref="AG254:AG255"/>
    <mergeCell ref="AH254:AH255"/>
    <mergeCell ref="AI254:AI255"/>
    <mergeCell ref="AJ254:AJ255"/>
    <mergeCell ref="M254:M255"/>
    <mergeCell ref="N254:N255"/>
    <mergeCell ref="O254:O255"/>
    <mergeCell ref="P254:P255"/>
    <mergeCell ref="Q254:Q255"/>
    <mergeCell ref="R254:R255"/>
    <mergeCell ref="AM253:AP253"/>
    <mergeCell ref="AQ253:AT253"/>
    <mergeCell ref="AU253:AX253"/>
    <mergeCell ref="Y254:Y255"/>
    <mergeCell ref="Z254:Z255"/>
    <mergeCell ref="AA254:AA255"/>
    <mergeCell ref="AB254:AB255"/>
    <mergeCell ref="AC254:AC255"/>
    <mergeCell ref="AD254:AD255"/>
    <mergeCell ref="S254:S255"/>
    <mergeCell ref="T254:T255"/>
    <mergeCell ref="U254:U255"/>
    <mergeCell ref="V254:V255"/>
    <mergeCell ref="W254:W255"/>
    <mergeCell ref="X254:X255"/>
    <mergeCell ref="AK254:AK255"/>
    <mergeCell ref="AL254:AL255"/>
    <mergeCell ref="AM254:AM255"/>
    <mergeCell ref="AY253:BB253"/>
    <mergeCell ref="C254:C255"/>
    <mergeCell ref="D254:D255"/>
    <mergeCell ref="E254:E255"/>
    <mergeCell ref="F254:F255"/>
    <mergeCell ref="K254:K255"/>
    <mergeCell ref="L254:L255"/>
    <mergeCell ref="BR216:BR217"/>
    <mergeCell ref="B253:B255"/>
    <mergeCell ref="C253:F253"/>
    <mergeCell ref="K253:N253"/>
    <mergeCell ref="O253:R253"/>
    <mergeCell ref="S253:V253"/>
    <mergeCell ref="W253:Z253"/>
    <mergeCell ref="AA253:AD253"/>
    <mergeCell ref="AE253:AH253"/>
    <mergeCell ref="AI253:AL253"/>
    <mergeCell ref="BL216:BL217"/>
    <mergeCell ref="BM216:BM217"/>
    <mergeCell ref="BN216:BN217"/>
    <mergeCell ref="BO216:BO217"/>
    <mergeCell ref="BP216:BP217"/>
    <mergeCell ref="BQ216:BQ217"/>
    <mergeCell ref="BF216:BF217"/>
    <mergeCell ref="BG216:BG217"/>
    <mergeCell ref="BH216:BH217"/>
    <mergeCell ref="BI216:BI217"/>
    <mergeCell ref="BJ216:BJ217"/>
    <mergeCell ref="BK216:BK217"/>
    <mergeCell ref="AZ216:AZ217"/>
    <mergeCell ref="BA216:BA217"/>
    <mergeCell ref="BB216:BB217"/>
    <mergeCell ref="BC216:BC217"/>
    <mergeCell ref="BD216:BD217"/>
    <mergeCell ref="BE216:BE217"/>
    <mergeCell ref="AT216:AT217"/>
    <mergeCell ref="AU216:AU217"/>
    <mergeCell ref="AV216:AV217"/>
    <mergeCell ref="AW216:AW217"/>
    <mergeCell ref="AX216:AX217"/>
    <mergeCell ref="AY216:AY217"/>
    <mergeCell ref="AN216:AN217"/>
    <mergeCell ref="AO216:AO217"/>
    <mergeCell ref="AP216:AP217"/>
    <mergeCell ref="AQ216:AQ217"/>
    <mergeCell ref="AR216:AR217"/>
    <mergeCell ref="AS216:AS217"/>
    <mergeCell ref="AH216:AH217"/>
    <mergeCell ref="AI216:AI217"/>
    <mergeCell ref="AJ216:AJ217"/>
    <mergeCell ref="AK216:AK217"/>
    <mergeCell ref="AL216:AL217"/>
    <mergeCell ref="AM216:AM217"/>
    <mergeCell ref="AB216:AB217"/>
    <mergeCell ref="AC216:AC217"/>
    <mergeCell ref="AD216:AD217"/>
    <mergeCell ref="AE216:AE217"/>
    <mergeCell ref="AF216:AF217"/>
    <mergeCell ref="AG216:AG217"/>
    <mergeCell ref="AY215:BB215"/>
    <mergeCell ref="BC215:BF215"/>
    <mergeCell ref="BG215:BJ215"/>
    <mergeCell ref="BK215:BN215"/>
    <mergeCell ref="BO215:BR215"/>
    <mergeCell ref="C216:C217"/>
    <mergeCell ref="D216:D217"/>
    <mergeCell ref="E216:E217"/>
    <mergeCell ref="F216:F217"/>
    <mergeCell ref="K216:K217"/>
    <mergeCell ref="AA215:AD215"/>
    <mergeCell ref="AE215:AH215"/>
    <mergeCell ref="AI215:AL215"/>
    <mergeCell ref="AM215:AP215"/>
    <mergeCell ref="AQ215:AT215"/>
    <mergeCell ref="AU215:AX215"/>
    <mergeCell ref="V216:V217"/>
    <mergeCell ref="W216:W217"/>
    <mergeCell ref="X216:X217"/>
    <mergeCell ref="Y216:Y217"/>
    <mergeCell ref="Z216:Z217"/>
    <mergeCell ref="AA216:AA217"/>
    <mergeCell ref="P216:P217"/>
    <mergeCell ref="Q216:Q217"/>
    <mergeCell ref="B215:B217"/>
    <mergeCell ref="C215:F215"/>
    <mergeCell ref="K215:N215"/>
    <mergeCell ref="O215:R215"/>
    <mergeCell ref="S215:V215"/>
    <mergeCell ref="W215:Z215"/>
    <mergeCell ref="L216:L217"/>
    <mergeCell ref="M216:M217"/>
    <mergeCell ref="N216:N217"/>
    <mergeCell ref="O216:O217"/>
    <mergeCell ref="R216:R217"/>
    <mergeCell ref="S216:S217"/>
    <mergeCell ref="T216:T217"/>
    <mergeCell ref="U216:U217"/>
    <mergeCell ref="BG47:BJ47"/>
    <mergeCell ref="BK47:BN47"/>
    <mergeCell ref="BO47:BR47"/>
    <mergeCell ref="B47:B49"/>
    <mergeCell ref="C47:F47"/>
    <mergeCell ref="G47:J47"/>
    <mergeCell ref="K47:N47"/>
    <mergeCell ref="O47:R47"/>
    <mergeCell ref="S47:V47"/>
    <mergeCell ref="W47:Z47"/>
    <mergeCell ref="AA47:AD47"/>
    <mergeCell ref="AE47:AH47"/>
    <mergeCell ref="X48:X49"/>
    <mergeCell ref="Y48:Y49"/>
    <mergeCell ref="Z48:Z49"/>
    <mergeCell ref="AA48:AA49"/>
    <mergeCell ref="AB48:AB49"/>
    <mergeCell ref="AC48:AC49"/>
    <mergeCell ref="AD48:AD49"/>
    <mergeCell ref="AE48:AE49"/>
    <mergeCell ref="AF48:AF49"/>
    <mergeCell ref="AG48:AG49"/>
    <mergeCell ref="AH48:AH49"/>
    <mergeCell ref="U48:U49"/>
    <mergeCell ref="V48:V49"/>
    <mergeCell ref="W48:W49"/>
    <mergeCell ref="AI47:AL47"/>
    <mergeCell ref="AM47:AP47"/>
    <mergeCell ref="AQ47:AT47"/>
    <mergeCell ref="AU47:AX47"/>
    <mergeCell ref="AY47:BB47"/>
    <mergeCell ref="BC47:BF47"/>
    <mergeCell ref="L48:L49"/>
    <mergeCell ref="M48:M49"/>
    <mergeCell ref="N48:N49"/>
    <mergeCell ref="O48:O49"/>
    <mergeCell ref="P48:P49"/>
    <mergeCell ref="Q48:Q49"/>
    <mergeCell ref="R48:R49"/>
    <mergeCell ref="S48:S49"/>
    <mergeCell ref="T48:T49"/>
    <mergeCell ref="AI48:AI49"/>
    <mergeCell ref="AJ48:AJ49"/>
    <mergeCell ref="AK48:AK49"/>
    <mergeCell ref="AL48:AL49"/>
    <mergeCell ref="AM48:AM49"/>
    <mergeCell ref="AN48:AN49"/>
    <mergeCell ref="AO48:AO49"/>
    <mergeCell ref="C48:C49"/>
    <mergeCell ref="D48:D49"/>
    <mergeCell ref="E48:E49"/>
    <mergeCell ref="F48:F49"/>
    <mergeCell ref="G48:G49"/>
    <mergeCell ref="H48:H49"/>
    <mergeCell ref="I48:I49"/>
    <mergeCell ref="J48:J49"/>
    <mergeCell ref="K48:K49"/>
    <mergeCell ref="AP48:AP49"/>
    <mergeCell ref="AQ48:AQ49"/>
    <mergeCell ref="AR48:AR49"/>
    <mergeCell ref="AS48:AS49"/>
    <mergeCell ref="AT48:AT49"/>
    <mergeCell ref="AU48:AU49"/>
    <mergeCell ref="AV48:AV49"/>
    <mergeCell ref="AW48:AW49"/>
    <mergeCell ref="AX48:AX49"/>
    <mergeCell ref="AY48:AY49"/>
    <mergeCell ref="AZ48:AZ49"/>
    <mergeCell ref="BA48:BA49"/>
    <mergeCell ref="BB48:BB49"/>
    <mergeCell ref="BC48:BC49"/>
    <mergeCell ref="BD48:BD49"/>
    <mergeCell ref="BE48:BE49"/>
    <mergeCell ref="BF48:BF49"/>
    <mergeCell ref="BG48:BG49"/>
    <mergeCell ref="BH48:BH49"/>
    <mergeCell ref="BI48:BI49"/>
    <mergeCell ref="BJ48:BJ49"/>
    <mergeCell ref="BK48:BK49"/>
    <mergeCell ref="BL48:BL49"/>
    <mergeCell ref="BM48:BM49"/>
    <mergeCell ref="BN48:BN49"/>
    <mergeCell ref="BO48:BO49"/>
    <mergeCell ref="BP48:BP49"/>
    <mergeCell ref="BQ48:BQ49"/>
    <mergeCell ref="BR48:BR49"/>
    <mergeCell ref="CB48:CB49"/>
    <mergeCell ref="CC48:CC49"/>
    <mergeCell ref="CD48:CD49"/>
    <mergeCell ref="CE47:CH47"/>
    <mergeCell ref="CE48:CE49"/>
    <mergeCell ref="CF48:CF49"/>
    <mergeCell ref="CG48:CG49"/>
    <mergeCell ref="CH48:CH49"/>
    <mergeCell ref="BS48:BS49"/>
    <mergeCell ref="BT48:BT49"/>
    <mergeCell ref="BU48:BU49"/>
    <mergeCell ref="BV48:BV49"/>
    <mergeCell ref="BW48:BW49"/>
    <mergeCell ref="BX48:BX49"/>
    <mergeCell ref="BY48:BY49"/>
    <mergeCell ref="BZ48:BZ49"/>
    <mergeCell ref="CA48:CA49"/>
    <mergeCell ref="BS47:BV47"/>
    <mergeCell ref="BW47:BZ47"/>
    <mergeCell ref="CA47:CD47"/>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J622"/>
  <sheetViews>
    <sheetView topLeftCell="A6" workbookViewId="0">
      <selection activeCell="K529" sqref="K529"/>
    </sheetView>
  </sheetViews>
  <sheetFormatPr baseColWidth="10" defaultRowHeight="14.5" x14ac:dyDescent="0.35"/>
  <cols>
    <col min="1" max="1" width="2.7265625" customWidth="1"/>
    <col min="2" max="2" width="3.453125" customWidth="1"/>
    <col min="3" max="3" width="71.26953125" customWidth="1"/>
    <col min="4" max="4" width="11.81640625" customWidth="1"/>
    <col min="5" max="5" width="16.7265625" customWidth="1"/>
    <col min="7" max="7" width="12.26953125" bestFit="1" customWidth="1"/>
    <col min="8" max="8" width="16.26953125" customWidth="1"/>
    <col min="9" max="9" width="15.26953125" customWidth="1"/>
    <col min="10" max="10" width="13" bestFit="1" customWidth="1"/>
  </cols>
  <sheetData>
    <row r="1" spans="2:10" ht="66" customHeight="1" x14ac:dyDescent="0.35"/>
    <row r="3" spans="2:10" x14ac:dyDescent="0.35">
      <c r="B3" s="1" t="s">
        <v>140</v>
      </c>
    </row>
    <row r="4" spans="2:10" ht="15" thickBot="1" x14ac:dyDescent="0.4">
      <c r="B4" s="5" t="s">
        <v>138</v>
      </c>
    </row>
    <row r="5" spans="2:10" ht="15" thickBot="1" x14ac:dyDescent="0.4">
      <c r="B5" s="863" t="s">
        <v>187</v>
      </c>
      <c r="C5" s="896"/>
      <c r="D5" s="899" t="s">
        <v>422</v>
      </c>
      <c r="E5" s="900"/>
      <c r="F5" s="901"/>
    </row>
    <row r="6" spans="2:10" ht="30" customHeight="1" x14ac:dyDescent="0.35">
      <c r="B6" s="872"/>
      <c r="C6" s="897"/>
      <c r="D6" s="928" t="s">
        <v>107</v>
      </c>
      <c r="E6" s="929" t="s">
        <v>68</v>
      </c>
      <c r="F6" s="930"/>
    </row>
    <row r="7" spans="2:10" ht="24.5" thickBot="1" x14ac:dyDescent="0.4">
      <c r="B7" s="864"/>
      <c r="C7" s="898"/>
      <c r="D7" s="911"/>
      <c r="E7" s="405" t="s">
        <v>399</v>
      </c>
      <c r="F7" s="406" t="s">
        <v>400</v>
      </c>
    </row>
    <row r="8" spans="2:10" x14ac:dyDescent="0.35">
      <c r="B8" s="194"/>
      <c r="C8" s="439" t="s">
        <v>228</v>
      </c>
      <c r="D8" s="222">
        <v>19491.95766104</v>
      </c>
      <c r="E8" s="195">
        <v>578183.02509000001</v>
      </c>
      <c r="F8" s="196">
        <f t="shared" ref="F8:F77" si="0">D8/E8</f>
        <v>3.3712435016586453E-2</v>
      </c>
      <c r="I8" s="538"/>
      <c r="J8" s="3"/>
    </row>
    <row r="9" spans="2:10" x14ac:dyDescent="0.35">
      <c r="B9" s="197"/>
      <c r="C9" s="440" t="s">
        <v>111</v>
      </c>
      <c r="D9" s="436">
        <v>17796.951220020001</v>
      </c>
      <c r="E9" s="198">
        <v>578183.02509000001</v>
      </c>
      <c r="F9" s="407">
        <f t="shared" si="0"/>
        <v>3.0780826222370893E-2</v>
      </c>
      <c r="J9" s="3"/>
    </row>
    <row r="10" spans="2:10" x14ac:dyDescent="0.35">
      <c r="B10" s="197"/>
      <c r="C10" s="441" t="s">
        <v>113</v>
      </c>
      <c r="D10" s="436">
        <v>1682.87824826</v>
      </c>
      <c r="E10" s="198">
        <v>578183.02509000001</v>
      </c>
      <c r="F10" s="407">
        <f t="shared" si="0"/>
        <v>2.9106324039832247E-3</v>
      </c>
    </row>
    <row r="11" spans="2:10" x14ac:dyDescent="0.35">
      <c r="B11" s="197"/>
      <c r="C11" s="441" t="s">
        <v>257</v>
      </c>
      <c r="D11" s="436">
        <v>12.128192759999999</v>
      </c>
      <c r="E11" s="198">
        <v>578183.02509000001</v>
      </c>
      <c r="F11" s="407">
        <f t="shared" si="0"/>
        <v>2.0976390232335382E-5</v>
      </c>
    </row>
    <row r="12" spans="2:10" x14ac:dyDescent="0.35">
      <c r="B12" s="200"/>
      <c r="C12" s="442" t="s">
        <v>69</v>
      </c>
      <c r="D12" s="437">
        <v>12116.705281030001</v>
      </c>
      <c r="E12" s="201">
        <v>445581.26050999999</v>
      </c>
      <c r="F12" s="408">
        <f t="shared" si="0"/>
        <v>2.7193031563224977E-2</v>
      </c>
      <c r="G12" s="11"/>
    </row>
    <row r="13" spans="2:10" x14ac:dyDescent="0.35">
      <c r="B13" s="203"/>
      <c r="C13" s="443" t="s">
        <v>112</v>
      </c>
      <c r="D13" s="438">
        <v>10479.19884001</v>
      </c>
      <c r="E13" s="62">
        <v>445581.26050999999</v>
      </c>
      <c r="F13" s="371">
        <f t="shared" si="0"/>
        <v>2.3518042091841562E-2</v>
      </c>
    </row>
    <row r="14" spans="2:10" x14ac:dyDescent="0.35">
      <c r="B14" s="509"/>
      <c r="C14" s="443" t="s">
        <v>114</v>
      </c>
      <c r="D14" s="510">
        <v>1625.37824826</v>
      </c>
      <c r="E14" s="127">
        <v>445581.26050999999</v>
      </c>
      <c r="F14" s="371">
        <f t="shared" si="0"/>
        <v>3.6477706589357842E-3</v>
      </c>
    </row>
    <row r="15" spans="2:10" ht="15" thickBot="1" x14ac:dyDescent="0.4">
      <c r="B15" s="409"/>
      <c r="C15" s="511" t="s">
        <v>266</v>
      </c>
      <c r="D15" s="68">
        <v>12.128192759999999</v>
      </c>
      <c r="E15" s="410">
        <v>445581.26050999999</v>
      </c>
      <c r="F15" s="375">
        <f t="shared" si="0"/>
        <v>2.7218812447629429E-5</v>
      </c>
    </row>
    <row r="16" spans="2:10" x14ac:dyDescent="0.35">
      <c r="B16" s="194" t="s">
        <v>11</v>
      </c>
      <c r="C16" s="228" t="s">
        <v>259</v>
      </c>
      <c r="D16" s="214">
        <v>8.6549600000000009</v>
      </c>
      <c r="E16" s="195">
        <v>2124.26944</v>
      </c>
      <c r="F16" s="196">
        <f t="shared" si="0"/>
        <v>4.0743230764549348E-3</v>
      </c>
      <c r="I16" s="538"/>
    </row>
    <row r="17" spans="2:9" x14ac:dyDescent="0.35">
      <c r="B17" s="197"/>
      <c r="C17" s="609" t="s">
        <v>111</v>
      </c>
      <c r="D17" s="210">
        <v>1.7596600000000002</v>
      </c>
      <c r="E17" s="198">
        <v>2124.26944</v>
      </c>
      <c r="F17" s="407">
        <f t="shared" si="0"/>
        <v>8.283600784653759E-4</v>
      </c>
    </row>
    <row r="18" spans="2:9" x14ac:dyDescent="0.35">
      <c r="B18" s="197"/>
      <c r="C18" s="610" t="s">
        <v>113</v>
      </c>
      <c r="D18" s="210">
        <v>6.8953000000000007</v>
      </c>
      <c r="E18" s="198">
        <v>2124.26944</v>
      </c>
      <c r="F18" s="407">
        <f t="shared" si="0"/>
        <v>3.2459629979895584E-3</v>
      </c>
    </row>
    <row r="19" spans="2:9" x14ac:dyDescent="0.35">
      <c r="B19" s="200"/>
      <c r="C19" s="611" t="s">
        <v>69</v>
      </c>
      <c r="D19" s="216">
        <v>8.6549600000000009</v>
      </c>
      <c r="E19" s="201">
        <v>1889.1210400000002</v>
      </c>
      <c r="F19" s="408">
        <f t="shared" si="0"/>
        <v>4.5814745676645476E-3</v>
      </c>
    </row>
    <row r="20" spans="2:9" x14ac:dyDescent="0.35">
      <c r="B20" s="203"/>
      <c r="C20" s="612" t="s">
        <v>112</v>
      </c>
      <c r="D20" s="61">
        <v>1.7596600000000002</v>
      </c>
      <c r="E20" s="62">
        <v>1889.1210400000002</v>
      </c>
      <c r="F20" s="371">
        <f t="shared" si="0"/>
        <v>9.3147022490417026E-4</v>
      </c>
    </row>
    <row r="21" spans="2:9" ht="15" thickBot="1" x14ac:dyDescent="0.4">
      <c r="B21" s="409"/>
      <c r="C21" s="613" t="s">
        <v>114</v>
      </c>
      <c r="D21" s="430">
        <v>6.8953000000000007</v>
      </c>
      <c r="E21" s="410">
        <v>1889.1210400000002</v>
      </c>
      <c r="F21" s="375">
        <f t="shared" si="0"/>
        <v>3.650004342760377E-3</v>
      </c>
    </row>
    <row r="22" spans="2:9" x14ac:dyDescent="0.35">
      <c r="B22" s="194" t="s">
        <v>461</v>
      </c>
      <c r="C22" s="228" t="s">
        <v>462</v>
      </c>
      <c r="D22" s="214">
        <v>18.760379999999998</v>
      </c>
      <c r="E22" s="195">
        <v>2735.9121700000001</v>
      </c>
      <c r="F22" s="196">
        <f t="shared" ref="F22:F27" si="1">D22/E22</f>
        <v>6.857084158516681E-3</v>
      </c>
      <c r="I22" s="538"/>
    </row>
    <row r="23" spans="2:9" x14ac:dyDescent="0.35">
      <c r="B23" s="197"/>
      <c r="C23" s="609" t="s">
        <v>111</v>
      </c>
      <c r="D23" s="210">
        <v>18.760379999999998</v>
      </c>
      <c r="E23" s="198">
        <v>2735.9121700000001</v>
      </c>
      <c r="F23" s="407">
        <f t="shared" si="1"/>
        <v>6.857084158516681E-3</v>
      </c>
    </row>
    <row r="24" spans="2:9" x14ac:dyDescent="0.35">
      <c r="B24" s="197"/>
      <c r="C24" s="610" t="s">
        <v>113</v>
      </c>
      <c r="D24" s="210">
        <v>0</v>
      </c>
      <c r="E24" s="198">
        <v>2735.9121700000001</v>
      </c>
      <c r="F24" s="407">
        <f t="shared" si="1"/>
        <v>0</v>
      </c>
    </row>
    <row r="25" spans="2:9" x14ac:dyDescent="0.35">
      <c r="B25" s="200"/>
      <c r="C25" s="611" t="s">
        <v>69</v>
      </c>
      <c r="D25" s="216">
        <v>18.738329999999998</v>
      </c>
      <c r="E25" s="201">
        <v>2734.5844999999999</v>
      </c>
      <c r="F25" s="408">
        <f t="shared" si="1"/>
        <v>6.8523499639524758E-3</v>
      </c>
    </row>
    <row r="26" spans="2:9" x14ac:dyDescent="0.35">
      <c r="B26" s="203"/>
      <c r="C26" s="612" t="s">
        <v>112</v>
      </c>
      <c r="D26" s="61">
        <v>18.738329999999998</v>
      </c>
      <c r="E26" s="62">
        <v>2734.5844999999999</v>
      </c>
      <c r="F26" s="371">
        <f t="shared" si="1"/>
        <v>6.8523499639524758E-3</v>
      </c>
    </row>
    <row r="27" spans="2:9" ht="15" thickBot="1" x14ac:dyDescent="0.4">
      <c r="B27" s="409"/>
      <c r="C27" s="613" t="s">
        <v>114</v>
      </c>
      <c r="D27" s="430">
        <v>0</v>
      </c>
      <c r="E27" s="410">
        <v>2734.5844999999999</v>
      </c>
      <c r="F27" s="375">
        <f t="shared" si="1"/>
        <v>0</v>
      </c>
    </row>
    <row r="28" spans="2:9" x14ac:dyDescent="0.35">
      <c r="B28" s="194" t="s">
        <v>13</v>
      </c>
      <c r="C28" s="228" t="s">
        <v>14</v>
      </c>
      <c r="D28" s="214">
        <v>524.45692273999998</v>
      </c>
      <c r="E28" s="195">
        <v>14058.43144</v>
      </c>
      <c r="F28" s="196">
        <f t="shared" si="0"/>
        <v>3.7305507728819562E-2</v>
      </c>
    </row>
    <row r="29" spans="2:9" x14ac:dyDescent="0.35">
      <c r="B29" s="197"/>
      <c r="C29" s="609" t="s">
        <v>111</v>
      </c>
      <c r="D29" s="210">
        <v>232.10147999999998</v>
      </c>
      <c r="E29" s="198">
        <v>14058.43144</v>
      </c>
      <c r="F29" s="407">
        <f t="shared" si="0"/>
        <v>1.6509770737267969E-2</v>
      </c>
      <c r="G29" s="11"/>
    </row>
    <row r="30" spans="2:9" x14ac:dyDescent="0.35">
      <c r="B30" s="197"/>
      <c r="C30" s="610" t="s">
        <v>113</v>
      </c>
      <c r="D30" s="210">
        <v>292.35544274</v>
      </c>
      <c r="E30" s="198">
        <v>14058.43144</v>
      </c>
      <c r="F30" s="407">
        <f t="shared" si="0"/>
        <v>2.0795736991551596E-2</v>
      </c>
    </row>
    <row r="31" spans="2:9" x14ac:dyDescent="0.35">
      <c r="B31" s="200"/>
      <c r="C31" s="611" t="s">
        <v>69</v>
      </c>
      <c r="D31" s="216">
        <v>524.20692273999998</v>
      </c>
      <c r="E31" s="201">
        <v>14054.71766</v>
      </c>
      <c r="F31" s="408">
        <f t="shared" si="0"/>
        <v>3.7297577612099821E-2</v>
      </c>
    </row>
    <row r="32" spans="2:9" x14ac:dyDescent="0.35">
      <c r="B32" s="203"/>
      <c r="C32" s="612" t="s">
        <v>112</v>
      </c>
      <c r="D32" s="61">
        <v>231.85147999999998</v>
      </c>
      <c r="E32" s="62">
        <v>14054.71766</v>
      </c>
      <c r="F32" s="371">
        <f t="shared" si="0"/>
        <v>1.6496345612111E-2</v>
      </c>
    </row>
    <row r="33" spans="2:6" ht="15" thickBot="1" x14ac:dyDescent="0.4">
      <c r="B33" s="409"/>
      <c r="C33" s="613" t="s">
        <v>114</v>
      </c>
      <c r="D33" s="430">
        <v>292.35544274</v>
      </c>
      <c r="E33" s="410">
        <v>14054.71766</v>
      </c>
      <c r="F33" s="375">
        <f t="shared" si="0"/>
        <v>2.0801231999988821E-2</v>
      </c>
    </row>
    <row r="34" spans="2:6" x14ac:dyDescent="0.35">
      <c r="B34" s="194" t="s">
        <v>15</v>
      </c>
      <c r="C34" s="439" t="s">
        <v>37</v>
      </c>
      <c r="D34" s="222">
        <v>21.363779999999998</v>
      </c>
      <c r="E34" s="195">
        <v>19342.10513</v>
      </c>
      <c r="F34" s="196">
        <f t="shared" si="0"/>
        <v>1.1045219667875934E-3</v>
      </c>
    </row>
    <row r="35" spans="2:6" x14ac:dyDescent="0.35">
      <c r="B35" s="197"/>
      <c r="C35" s="440" t="s">
        <v>111</v>
      </c>
      <c r="D35" s="436">
        <v>21.363779999999998</v>
      </c>
      <c r="E35" s="198">
        <v>19342.10513</v>
      </c>
      <c r="F35" s="407">
        <f t="shared" si="0"/>
        <v>1.1045219667875934E-3</v>
      </c>
    </row>
    <row r="36" spans="2:6" x14ac:dyDescent="0.35">
      <c r="B36" s="197"/>
      <c r="C36" s="441" t="s">
        <v>113</v>
      </c>
      <c r="D36" s="436">
        <v>0</v>
      </c>
      <c r="E36" s="198">
        <v>19342.10513</v>
      </c>
      <c r="F36" s="407">
        <f t="shared" si="0"/>
        <v>0</v>
      </c>
    </row>
    <row r="37" spans="2:6" x14ac:dyDescent="0.35">
      <c r="B37" s="200"/>
      <c r="C37" s="442" t="s">
        <v>69</v>
      </c>
      <c r="D37" s="437">
        <v>21.328039999999998</v>
      </c>
      <c r="E37" s="201">
        <v>3136.9220499999997</v>
      </c>
      <c r="F37" s="408">
        <f t="shared" si="0"/>
        <v>6.79903410414677E-3</v>
      </c>
    </row>
    <row r="38" spans="2:6" x14ac:dyDescent="0.35">
      <c r="B38" s="203"/>
      <c r="C38" s="443" t="s">
        <v>112</v>
      </c>
      <c r="D38" s="438">
        <v>21.328039999999998</v>
      </c>
      <c r="E38" s="62">
        <v>3136.9220499999997</v>
      </c>
      <c r="F38" s="371">
        <f t="shared" si="0"/>
        <v>6.79903410414677E-3</v>
      </c>
    </row>
    <row r="39" spans="2:6" ht="15" thickBot="1" x14ac:dyDescent="0.4">
      <c r="B39" s="409"/>
      <c r="C39" s="444" t="s">
        <v>114</v>
      </c>
      <c r="D39" s="438">
        <v>0</v>
      </c>
      <c r="E39" s="410">
        <v>3136.9220499999997</v>
      </c>
      <c r="F39" s="375">
        <f t="shared" si="0"/>
        <v>0</v>
      </c>
    </row>
    <row r="40" spans="2:6" x14ac:dyDescent="0.35">
      <c r="B40" s="194" t="s">
        <v>30</v>
      </c>
      <c r="C40" s="439" t="s">
        <v>41</v>
      </c>
      <c r="D40" s="222">
        <v>5.0000000000000001E-3</v>
      </c>
      <c r="E40" s="195">
        <v>11116.159490000002</v>
      </c>
      <c r="F40" s="196">
        <f t="shared" si="0"/>
        <v>4.4979563350975269E-7</v>
      </c>
    </row>
    <row r="41" spans="2:6" x14ac:dyDescent="0.35">
      <c r="B41" s="197"/>
      <c r="C41" s="440" t="s">
        <v>113</v>
      </c>
      <c r="D41" s="436">
        <v>5.0000000000000001E-3</v>
      </c>
      <c r="E41" s="198">
        <v>11116.159490000002</v>
      </c>
      <c r="F41" s="407">
        <f t="shared" si="0"/>
        <v>4.4979563350975269E-7</v>
      </c>
    </row>
    <row r="42" spans="2:6" x14ac:dyDescent="0.35">
      <c r="B42" s="200"/>
      <c r="C42" s="442" t="s">
        <v>69</v>
      </c>
      <c r="D42" s="437">
        <v>5.0000000000000001E-3</v>
      </c>
      <c r="E42" s="201">
        <v>11115.182050000001</v>
      </c>
      <c r="F42" s="408">
        <f t="shared" si="0"/>
        <v>4.4983518735979675E-7</v>
      </c>
    </row>
    <row r="43" spans="2:6" ht="15" thickBot="1" x14ac:dyDescent="0.4">
      <c r="B43" s="203"/>
      <c r="C43" s="443" t="s">
        <v>114</v>
      </c>
      <c r="D43" s="438">
        <v>5.0000000000000001E-3</v>
      </c>
      <c r="E43" s="62">
        <v>11115.182050000001</v>
      </c>
      <c r="F43" s="371">
        <f t="shared" si="0"/>
        <v>4.4983518735979675E-7</v>
      </c>
    </row>
    <row r="44" spans="2:6" x14ac:dyDescent="0.35">
      <c r="B44" s="194" t="s">
        <v>73</v>
      </c>
      <c r="C44" s="439" t="s">
        <v>475</v>
      </c>
      <c r="D44" s="222">
        <v>36.928100000000001</v>
      </c>
      <c r="E44" s="195">
        <v>11458.16965</v>
      </c>
      <c r="F44" s="196">
        <f t="shared" si="0"/>
        <v>3.222862038877213E-3</v>
      </c>
    </row>
    <row r="45" spans="2:6" x14ac:dyDescent="0.35">
      <c r="B45" s="197"/>
      <c r="C45" s="440" t="s">
        <v>111</v>
      </c>
      <c r="D45" s="436">
        <v>34.849179999999997</v>
      </c>
      <c r="E45" s="198">
        <v>11458.16965</v>
      </c>
      <c r="F45" s="407">
        <f t="shared" si="0"/>
        <v>3.0414264288712114E-3</v>
      </c>
    </row>
    <row r="46" spans="2:6" x14ac:dyDescent="0.35">
      <c r="B46" s="197"/>
      <c r="C46" s="441" t="s">
        <v>113</v>
      </c>
      <c r="D46" s="436">
        <v>2.0789200000000001</v>
      </c>
      <c r="E46" s="198">
        <v>11458.16965</v>
      </c>
      <c r="F46" s="407">
        <f t="shared" si="0"/>
        <v>1.8143561000600128E-4</v>
      </c>
    </row>
    <row r="47" spans="2:6" x14ac:dyDescent="0.35">
      <c r="B47" s="200"/>
      <c r="C47" s="442" t="s">
        <v>69</v>
      </c>
      <c r="D47" s="437">
        <v>36.928100000000001</v>
      </c>
      <c r="E47" s="201">
        <v>10141.342619999999</v>
      </c>
      <c r="F47" s="408">
        <f t="shared" si="0"/>
        <v>3.6413423137063878E-3</v>
      </c>
    </row>
    <row r="48" spans="2:6" x14ac:dyDescent="0.35">
      <c r="B48" s="203"/>
      <c r="C48" s="443" t="s">
        <v>112</v>
      </c>
      <c r="D48" s="438">
        <v>34.849179999999997</v>
      </c>
      <c r="E48" s="62">
        <v>10141.342619999999</v>
      </c>
      <c r="F48" s="371">
        <f t="shared" si="0"/>
        <v>3.4363477604309554E-3</v>
      </c>
    </row>
    <row r="49" spans="2:6" ht="15" thickBot="1" x14ac:dyDescent="0.4">
      <c r="B49" s="409"/>
      <c r="C49" s="444" t="s">
        <v>114</v>
      </c>
      <c r="D49" s="68">
        <v>2.0789200000000001</v>
      </c>
      <c r="E49" s="410">
        <v>10141.342619999999</v>
      </c>
      <c r="F49" s="375">
        <f t="shared" si="0"/>
        <v>2.049945532754321E-4</v>
      </c>
    </row>
    <row r="50" spans="2:6" x14ac:dyDescent="0.35">
      <c r="B50" s="194" t="s">
        <v>74</v>
      </c>
      <c r="C50" s="439" t="s">
        <v>465</v>
      </c>
      <c r="D50" s="222">
        <v>30.97974</v>
      </c>
      <c r="E50" s="195">
        <v>6775.3848400000006</v>
      </c>
      <c r="F50" s="196">
        <f t="shared" si="0"/>
        <v>4.572395624984159E-3</v>
      </c>
    </row>
    <row r="51" spans="2:6" x14ac:dyDescent="0.35">
      <c r="B51" s="197"/>
      <c r="C51" s="441" t="s">
        <v>113</v>
      </c>
      <c r="D51" s="436">
        <v>30.97974</v>
      </c>
      <c r="E51" s="198">
        <v>6775.3848400000006</v>
      </c>
      <c r="F51" s="407">
        <f t="shared" si="0"/>
        <v>4.572395624984159E-3</v>
      </c>
    </row>
    <row r="52" spans="2:6" x14ac:dyDescent="0.35">
      <c r="B52" s="200"/>
      <c r="C52" s="442" t="s">
        <v>69</v>
      </c>
      <c r="D52" s="437">
        <v>30.97974</v>
      </c>
      <c r="E52" s="201">
        <v>6342.5530800000006</v>
      </c>
      <c r="F52" s="408">
        <f t="shared" si="0"/>
        <v>4.8844273921314976E-3</v>
      </c>
    </row>
    <row r="53" spans="2:6" ht="15" thickBot="1" x14ac:dyDescent="0.4">
      <c r="B53" s="409"/>
      <c r="C53" s="444" t="s">
        <v>114</v>
      </c>
      <c r="D53" s="68">
        <v>30.97974</v>
      </c>
      <c r="E53" s="410">
        <v>6342.5530800000006</v>
      </c>
      <c r="F53" s="375">
        <f t="shared" si="0"/>
        <v>4.8844273921314976E-3</v>
      </c>
    </row>
    <row r="54" spans="2:6" x14ac:dyDescent="0.35">
      <c r="B54" s="194" t="s">
        <v>31</v>
      </c>
      <c r="C54" s="439" t="s">
        <v>243</v>
      </c>
      <c r="D54" s="222">
        <v>0.64724000000000004</v>
      </c>
      <c r="E54" s="195">
        <v>28791.07963</v>
      </c>
      <c r="F54" s="196">
        <f t="shared" si="0"/>
        <v>2.2480574133301443E-5</v>
      </c>
    </row>
    <row r="55" spans="2:6" x14ac:dyDescent="0.35">
      <c r="B55" s="197"/>
      <c r="C55" s="440" t="s">
        <v>113</v>
      </c>
      <c r="D55" s="436">
        <v>0.64724000000000004</v>
      </c>
      <c r="E55" s="198">
        <v>28791.07963</v>
      </c>
      <c r="F55" s="407">
        <f t="shared" si="0"/>
        <v>2.2480574133301443E-5</v>
      </c>
    </row>
    <row r="56" spans="2:6" x14ac:dyDescent="0.35">
      <c r="B56" s="200"/>
      <c r="C56" s="442" t="s">
        <v>69</v>
      </c>
      <c r="D56" s="437">
        <v>0.64724000000000004</v>
      </c>
      <c r="E56" s="201">
        <v>28789.88492</v>
      </c>
      <c r="F56" s="408">
        <f t="shared" si="0"/>
        <v>2.248150702229344E-5</v>
      </c>
    </row>
    <row r="57" spans="2:6" ht="15" thickBot="1" x14ac:dyDescent="0.4">
      <c r="B57" s="203"/>
      <c r="C57" s="443" t="s">
        <v>114</v>
      </c>
      <c r="D57" s="438">
        <v>0.64724000000000004</v>
      </c>
      <c r="E57" s="62">
        <v>28789.88492</v>
      </c>
      <c r="F57" s="371">
        <f t="shared" si="0"/>
        <v>2.248150702229344E-5</v>
      </c>
    </row>
    <row r="58" spans="2:6" x14ac:dyDescent="0.35">
      <c r="B58" s="194" t="s">
        <v>75</v>
      </c>
      <c r="C58" s="439" t="s">
        <v>466</v>
      </c>
      <c r="D58" s="222">
        <v>5992.1134000000002</v>
      </c>
      <c r="E58" s="195">
        <v>8506.5427299999992</v>
      </c>
      <c r="F58" s="196">
        <f t="shared" si="0"/>
        <v>0.70441230828919854</v>
      </c>
    </row>
    <row r="59" spans="2:6" x14ac:dyDescent="0.35">
      <c r="B59" s="197"/>
      <c r="C59" s="440" t="s">
        <v>111</v>
      </c>
      <c r="D59" s="436">
        <v>4874.66014</v>
      </c>
      <c r="E59" s="198">
        <v>8506.5427299999992</v>
      </c>
      <c r="F59" s="407">
        <f t="shared" si="0"/>
        <v>0.57304833405568523</v>
      </c>
    </row>
    <row r="60" spans="2:6" x14ac:dyDescent="0.35">
      <c r="B60" s="197"/>
      <c r="C60" s="441" t="s">
        <v>113</v>
      </c>
      <c r="D60" s="436">
        <v>1117.45326</v>
      </c>
      <c r="E60" s="198">
        <v>8506.5427299999992</v>
      </c>
      <c r="F60" s="407">
        <f t="shared" si="0"/>
        <v>0.13136397423351331</v>
      </c>
    </row>
    <row r="61" spans="2:6" x14ac:dyDescent="0.35">
      <c r="B61" s="200"/>
      <c r="C61" s="442" t="s">
        <v>69</v>
      </c>
      <c r="D61" s="437">
        <v>2658.4632599999995</v>
      </c>
      <c r="E61" s="201">
        <v>4366.5105999999996</v>
      </c>
      <c r="F61" s="408">
        <f t="shared" si="0"/>
        <v>0.60883014002072955</v>
      </c>
    </row>
    <row r="62" spans="2:6" x14ac:dyDescent="0.35">
      <c r="B62" s="203"/>
      <c r="C62" s="443" t="s">
        <v>112</v>
      </c>
      <c r="D62" s="438">
        <v>1561.51</v>
      </c>
      <c r="E62" s="62">
        <v>4366.5105999999996</v>
      </c>
      <c r="F62" s="371">
        <f t="shared" si="0"/>
        <v>0.35761049108640663</v>
      </c>
    </row>
    <row r="63" spans="2:6" ht="15" thickBot="1" x14ac:dyDescent="0.4">
      <c r="B63" s="409"/>
      <c r="C63" s="444" t="s">
        <v>114</v>
      </c>
      <c r="D63" s="68">
        <v>1096.95326</v>
      </c>
      <c r="E63" s="410">
        <v>4366.5105999999996</v>
      </c>
      <c r="F63" s="375">
        <f t="shared" si="0"/>
        <v>0.25121964893432303</v>
      </c>
    </row>
    <row r="64" spans="2:6" x14ac:dyDescent="0.35">
      <c r="B64" s="194" t="s">
        <v>33</v>
      </c>
      <c r="C64" s="439" t="s">
        <v>76</v>
      </c>
      <c r="D64" s="222">
        <v>32.686874000000003</v>
      </c>
      <c r="E64" s="195">
        <v>8411.9826499999999</v>
      </c>
      <c r="F64" s="196">
        <f t="shared" si="0"/>
        <v>3.885751476199253E-3</v>
      </c>
    </row>
    <row r="65" spans="2:6" x14ac:dyDescent="0.35">
      <c r="B65" s="197"/>
      <c r="C65" s="440" t="s">
        <v>113</v>
      </c>
      <c r="D65" s="436">
        <v>32.686874000000003</v>
      </c>
      <c r="E65" s="198">
        <v>8411.9826499999999</v>
      </c>
      <c r="F65" s="407">
        <f t="shared" si="0"/>
        <v>3.885751476199253E-3</v>
      </c>
    </row>
    <row r="66" spans="2:6" x14ac:dyDescent="0.35">
      <c r="B66" s="200"/>
      <c r="C66" s="442" t="s">
        <v>69</v>
      </c>
      <c r="D66" s="437">
        <v>17.686874</v>
      </c>
      <c r="E66" s="201">
        <v>8274.8408600000002</v>
      </c>
      <c r="F66" s="408">
        <f t="shared" si="0"/>
        <v>2.1374276918722517E-3</v>
      </c>
    </row>
    <row r="67" spans="2:6" ht="15" thickBot="1" x14ac:dyDescent="0.4">
      <c r="B67" s="203"/>
      <c r="C67" s="443" t="s">
        <v>114</v>
      </c>
      <c r="D67" s="438">
        <v>17.686874</v>
      </c>
      <c r="E67" s="62">
        <v>8274.8408600000002</v>
      </c>
      <c r="F67" s="371">
        <f t="shared" si="0"/>
        <v>2.1374276918722517E-3</v>
      </c>
    </row>
    <row r="68" spans="2:6" x14ac:dyDescent="0.35">
      <c r="B68" s="194" t="s">
        <v>32</v>
      </c>
      <c r="C68" s="439" t="s">
        <v>244</v>
      </c>
      <c r="D68" s="222">
        <v>114.06238152</v>
      </c>
      <c r="E68" s="195">
        <v>8862.3473999999987</v>
      </c>
      <c r="F68" s="196">
        <f t="shared" si="0"/>
        <v>1.2870448016966704E-2</v>
      </c>
    </row>
    <row r="69" spans="2:6" x14ac:dyDescent="0.35">
      <c r="B69" s="197"/>
      <c r="C69" s="440" t="s">
        <v>113</v>
      </c>
      <c r="D69" s="436">
        <v>114.06238152</v>
      </c>
      <c r="E69" s="198">
        <v>8862.3473999999987</v>
      </c>
      <c r="F69" s="407">
        <f t="shared" si="0"/>
        <v>1.2870448016966704E-2</v>
      </c>
    </row>
    <row r="70" spans="2:6" x14ac:dyDescent="0.35">
      <c r="B70" s="200"/>
      <c r="C70" s="442" t="s">
        <v>69</v>
      </c>
      <c r="D70" s="437">
        <v>92.062381520000002</v>
      </c>
      <c r="E70" s="201">
        <v>7882.7947999999997</v>
      </c>
      <c r="F70" s="408">
        <f t="shared" si="0"/>
        <v>1.1678901183625889E-2</v>
      </c>
    </row>
    <row r="71" spans="2:6" ht="15" thickBot="1" x14ac:dyDescent="0.4">
      <c r="B71" s="203"/>
      <c r="C71" s="443" t="s">
        <v>114</v>
      </c>
      <c r="D71" s="438">
        <v>92.062381520000002</v>
      </c>
      <c r="E71" s="62">
        <v>7882.7947999999997</v>
      </c>
      <c r="F71" s="371">
        <f t="shared" si="0"/>
        <v>1.1678901183625889E-2</v>
      </c>
    </row>
    <row r="72" spans="2:6" x14ac:dyDescent="0.35">
      <c r="B72" s="194" t="s">
        <v>34</v>
      </c>
      <c r="C72" s="439" t="s">
        <v>467</v>
      </c>
      <c r="D72" s="222">
        <v>4.0270000000000001</v>
      </c>
      <c r="E72" s="195">
        <v>1154.5470900000003</v>
      </c>
      <c r="F72" s="196">
        <f t="shared" si="0"/>
        <v>3.4879478151038424E-3</v>
      </c>
    </row>
    <row r="73" spans="2:6" x14ac:dyDescent="0.35">
      <c r="B73" s="197"/>
      <c r="C73" s="440" t="s">
        <v>113</v>
      </c>
      <c r="D73" s="436">
        <v>4.0270000000000001</v>
      </c>
      <c r="E73" s="198">
        <v>1154.5470900000003</v>
      </c>
      <c r="F73" s="407">
        <f t="shared" si="0"/>
        <v>3.4879478151038424E-3</v>
      </c>
    </row>
    <row r="74" spans="2:6" x14ac:dyDescent="0.35">
      <c r="B74" s="200"/>
      <c r="C74" s="442" t="s">
        <v>69</v>
      </c>
      <c r="D74" s="437">
        <v>4.0270000000000001</v>
      </c>
      <c r="E74" s="201">
        <v>1142.6846300000002</v>
      </c>
      <c r="F74" s="408">
        <f t="shared" si="0"/>
        <v>3.5241569670889854E-3</v>
      </c>
    </row>
    <row r="75" spans="2:6" ht="15" thickBot="1" x14ac:dyDescent="0.4">
      <c r="B75" s="203"/>
      <c r="C75" s="443" t="s">
        <v>114</v>
      </c>
      <c r="D75" s="438">
        <v>4.0270000000000001</v>
      </c>
      <c r="E75" s="62">
        <v>1142.6846300000002</v>
      </c>
      <c r="F75" s="371">
        <f t="shared" si="0"/>
        <v>3.5241569670889854E-3</v>
      </c>
    </row>
    <row r="76" spans="2:6" x14ac:dyDescent="0.35">
      <c r="B76" s="194" t="s">
        <v>80</v>
      </c>
      <c r="C76" s="439" t="s">
        <v>476</v>
      </c>
      <c r="D76" s="222">
        <v>6.5000000000000002E-2</v>
      </c>
      <c r="E76" s="195">
        <v>3480.9346500000001</v>
      </c>
      <c r="F76" s="196">
        <f t="shared" si="0"/>
        <v>1.8673145731132872E-5</v>
      </c>
    </row>
    <row r="77" spans="2:6" x14ac:dyDescent="0.35">
      <c r="B77" s="197"/>
      <c r="C77" s="440" t="s">
        <v>111</v>
      </c>
      <c r="D77" s="436">
        <v>6.5000000000000002E-2</v>
      </c>
      <c r="E77" s="198">
        <v>3480.9346500000001</v>
      </c>
      <c r="F77" s="407">
        <f t="shared" si="0"/>
        <v>1.8673145731132872E-5</v>
      </c>
    </row>
    <row r="78" spans="2:6" x14ac:dyDescent="0.35">
      <c r="B78" s="200"/>
      <c r="C78" s="442" t="s">
        <v>69</v>
      </c>
      <c r="D78" s="437">
        <v>6.5000000000000002E-2</v>
      </c>
      <c r="E78" s="201">
        <v>2120.7696500000002</v>
      </c>
      <c r="F78" s="408">
        <f t="shared" ref="F78:F84" si="2">D78/E78</f>
        <v>3.06492503794554E-5</v>
      </c>
    </row>
    <row r="79" spans="2:6" ht="15" thickBot="1" x14ac:dyDescent="0.4">
      <c r="B79" s="203"/>
      <c r="C79" s="443" t="s">
        <v>112</v>
      </c>
      <c r="D79" s="438">
        <v>6.5000000000000002E-2</v>
      </c>
      <c r="E79" s="62">
        <v>2120.7696500000002</v>
      </c>
      <c r="F79" s="371">
        <f t="shared" si="2"/>
        <v>3.06492503794554E-5</v>
      </c>
    </row>
    <row r="80" spans="2:6" x14ac:dyDescent="0.35">
      <c r="B80" s="194" t="s">
        <v>29</v>
      </c>
      <c r="C80" s="439" t="s">
        <v>246</v>
      </c>
      <c r="D80" s="222">
        <v>1.05979</v>
      </c>
      <c r="E80" s="195">
        <v>1021.7871399999999</v>
      </c>
      <c r="F80" s="196">
        <f t="shared" si="2"/>
        <v>1.0371925409043612E-3</v>
      </c>
    </row>
    <row r="81" spans="2:6" x14ac:dyDescent="0.35">
      <c r="B81" s="197"/>
      <c r="C81" s="440" t="s">
        <v>113</v>
      </c>
      <c r="D81" s="436">
        <v>1.05979</v>
      </c>
      <c r="E81" s="198">
        <v>1021.7871399999999</v>
      </c>
      <c r="F81" s="407">
        <f t="shared" si="2"/>
        <v>1.0371925409043612E-3</v>
      </c>
    </row>
    <row r="82" spans="2:6" x14ac:dyDescent="0.35">
      <c r="B82" s="200"/>
      <c r="C82" s="442" t="s">
        <v>69</v>
      </c>
      <c r="D82" s="437">
        <v>1.05979</v>
      </c>
      <c r="E82" s="201">
        <v>1021.6416399999999</v>
      </c>
      <c r="F82" s="408">
        <f t="shared" si="2"/>
        <v>1.0373402556301445E-3</v>
      </c>
    </row>
    <row r="83" spans="2:6" ht="15" thickBot="1" x14ac:dyDescent="0.4">
      <c r="B83" s="203"/>
      <c r="C83" s="443" t="s">
        <v>114</v>
      </c>
      <c r="D83" s="438">
        <v>1.05979</v>
      </c>
      <c r="E83" s="62">
        <v>1021.6416399999999</v>
      </c>
      <c r="F83" s="371">
        <f t="shared" si="2"/>
        <v>1.0373402556301445E-3</v>
      </c>
    </row>
    <row r="84" spans="2:6" x14ac:dyDescent="0.35">
      <c r="B84" s="194" t="s">
        <v>82</v>
      </c>
      <c r="C84" s="439" t="s">
        <v>469</v>
      </c>
      <c r="D84" s="222">
        <v>2.0892599999999999</v>
      </c>
      <c r="E84" s="195">
        <v>6177.5998600000003</v>
      </c>
      <c r="F84" s="196">
        <f t="shared" si="2"/>
        <v>3.3819930836375014E-4</v>
      </c>
    </row>
    <row r="85" spans="2:6" x14ac:dyDescent="0.35">
      <c r="B85" s="197"/>
      <c r="C85" s="441" t="s">
        <v>113</v>
      </c>
      <c r="D85" s="436">
        <v>2.0892599999999999</v>
      </c>
      <c r="E85" s="198">
        <v>6177.5998600000003</v>
      </c>
      <c r="F85" s="407">
        <f>D85/E85</f>
        <v>3.3819930836375014E-4</v>
      </c>
    </row>
    <row r="86" spans="2:6" x14ac:dyDescent="0.35">
      <c r="B86" s="200"/>
      <c r="C86" s="442" t="s">
        <v>69</v>
      </c>
      <c r="D86" s="437">
        <v>2.0892599999999999</v>
      </c>
      <c r="E86" s="201">
        <v>4840.3821800000005</v>
      </c>
      <c r="F86" s="408">
        <f t="shared" ref="F86" si="3">D86/E86</f>
        <v>4.3163120644328952E-4</v>
      </c>
    </row>
    <row r="87" spans="2:6" ht="15" thickBot="1" x14ac:dyDescent="0.4">
      <c r="B87" s="203"/>
      <c r="C87" s="444" t="s">
        <v>114</v>
      </c>
      <c r="D87" s="438">
        <v>2.0892599999999999</v>
      </c>
      <c r="E87" s="62">
        <v>4840.3821800000005</v>
      </c>
      <c r="F87" s="371">
        <f t="shared" ref="F87:F101" si="4">D87/E87</f>
        <v>4.3163120644328952E-4</v>
      </c>
    </row>
    <row r="88" spans="2:6" x14ac:dyDescent="0.35">
      <c r="B88" s="194" t="s">
        <v>38</v>
      </c>
      <c r="C88" s="439" t="s">
        <v>197</v>
      </c>
      <c r="D88" s="222">
        <v>7974.8091427558866</v>
      </c>
      <c r="E88" s="195">
        <v>8196.8620699999992</v>
      </c>
      <c r="F88" s="196">
        <f t="shared" si="4"/>
        <v>0.97291000808018813</v>
      </c>
    </row>
    <row r="89" spans="2:6" x14ac:dyDescent="0.35">
      <c r="B89" s="197"/>
      <c r="C89" s="440" t="s">
        <v>111</v>
      </c>
      <c r="D89" s="436">
        <v>7962.0159100000001</v>
      </c>
      <c r="E89" s="198">
        <v>8196.8620699999992</v>
      </c>
      <c r="F89" s="407">
        <f t="shared" si="4"/>
        <v>0.97134926048597048</v>
      </c>
    </row>
    <row r="90" spans="2:6" x14ac:dyDescent="0.35">
      <c r="B90" s="197"/>
      <c r="C90" s="441" t="s">
        <v>113</v>
      </c>
      <c r="D90" s="436">
        <v>0.66504000000000008</v>
      </c>
      <c r="E90" s="198">
        <v>8196.8620699999992</v>
      </c>
      <c r="F90" s="407">
        <f t="shared" ref="F90" si="5">D90/E90</f>
        <v>8.113348673195377E-5</v>
      </c>
    </row>
    <row r="91" spans="2:6" x14ac:dyDescent="0.35">
      <c r="B91" s="197"/>
      <c r="C91" s="441" t="s">
        <v>257</v>
      </c>
      <c r="D91" s="436">
        <v>12.128192755886756</v>
      </c>
      <c r="E91" s="198">
        <v>8196.8620699999992</v>
      </c>
      <c r="F91" s="407">
        <f t="shared" si="4"/>
        <v>1.479614107485739E-3</v>
      </c>
    </row>
    <row r="92" spans="2:6" x14ac:dyDescent="0.35">
      <c r="B92" s="200"/>
      <c r="C92" s="442" t="s">
        <v>69</v>
      </c>
      <c r="D92" s="437">
        <v>4948.3523127558874</v>
      </c>
      <c r="E92" s="201">
        <v>5170.3586100000002</v>
      </c>
      <c r="F92" s="408">
        <f t="shared" si="4"/>
        <v>0.9570617216347953</v>
      </c>
    </row>
    <row r="93" spans="2:6" x14ac:dyDescent="0.35">
      <c r="B93" s="203"/>
      <c r="C93" s="443" t="s">
        <v>112</v>
      </c>
      <c r="D93" s="438">
        <v>4935.55908</v>
      </c>
      <c r="E93" s="62">
        <v>5170.3586100000002</v>
      </c>
      <c r="F93" s="371">
        <f t="shared" ref="F93:F94" si="6">D93/E93</f>
        <v>0.95458738015853017</v>
      </c>
    </row>
    <row r="94" spans="2:6" x14ac:dyDescent="0.35">
      <c r="B94" s="203"/>
      <c r="C94" s="443" t="s">
        <v>114</v>
      </c>
      <c r="D94" s="438">
        <v>0.66504000000000008</v>
      </c>
      <c r="E94" s="62">
        <v>5170.3586100000002</v>
      </c>
      <c r="F94" s="371">
        <f t="shared" si="6"/>
        <v>1.2862550746745979E-4</v>
      </c>
    </row>
    <row r="95" spans="2:6" ht="15" thickBot="1" x14ac:dyDescent="0.4">
      <c r="B95" s="203"/>
      <c r="C95" s="443" t="s">
        <v>266</v>
      </c>
      <c r="D95" s="438">
        <v>12.128192755886756</v>
      </c>
      <c r="E95" s="62">
        <v>5170.3586100000002</v>
      </c>
      <c r="F95" s="371">
        <f t="shared" si="4"/>
        <v>2.3457159687975213E-3</v>
      </c>
    </row>
    <row r="96" spans="2:6" x14ac:dyDescent="0.35">
      <c r="B96" s="194" t="s">
        <v>249</v>
      </c>
      <c r="C96" s="439" t="s">
        <v>470</v>
      </c>
      <c r="D96" s="222">
        <v>2.1</v>
      </c>
      <c r="E96" s="195">
        <v>579.26019999999994</v>
      </c>
      <c r="F96" s="196">
        <f t="shared" si="4"/>
        <v>3.625313805436659E-3</v>
      </c>
    </row>
    <row r="97" spans="2:6" x14ac:dyDescent="0.35">
      <c r="B97" s="197"/>
      <c r="C97" s="441" t="s">
        <v>113</v>
      </c>
      <c r="D97" s="436">
        <v>2.1</v>
      </c>
      <c r="E97" s="198">
        <v>579.26019999999994</v>
      </c>
      <c r="F97" s="407">
        <f t="shared" si="4"/>
        <v>3.625313805436659E-3</v>
      </c>
    </row>
    <row r="98" spans="2:6" x14ac:dyDescent="0.35">
      <c r="B98" s="200"/>
      <c r="C98" s="442" t="s">
        <v>69</v>
      </c>
      <c r="D98" s="437">
        <v>2.1</v>
      </c>
      <c r="E98" s="201">
        <v>579.13081</v>
      </c>
      <c r="F98" s="408">
        <f t="shared" si="4"/>
        <v>3.6261237767681539E-3</v>
      </c>
    </row>
    <row r="99" spans="2:6" ht="15" thickBot="1" x14ac:dyDescent="0.4">
      <c r="B99" s="409"/>
      <c r="C99" s="444" t="s">
        <v>114</v>
      </c>
      <c r="D99" s="68">
        <v>2.1</v>
      </c>
      <c r="E99" s="410">
        <v>579.13081</v>
      </c>
      <c r="F99" s="375">
        <f t="shared" si="4"/>
        <v>3.6261237767681539E-3</v>
      </c>
    </row>
    <row r="100" spans="2:6" x14ac:dyDescent="0.35">
      <c r="B100" s="194" t="s">
        <v>251</v>
      </c>
      <c r="C100" s="439" t="s">
        <v>252</v>
      </c>
      <c r="D100" s="222">
        <v>0.70799999999999996</v>
      </c>
      <c r="E100" s="195">
        <v>511.53526000000011</v>
      </c>
      <c r="F100" s="196">
        <f t="shared" si="4"/>
        <v>1.3840688127735317E-3</v>
      </c>
    </row>
    <row r="101" spans="2:6" x14ac:dyDescent="0.35">
      <c r="B101" s="197"/>
      <c r="C101" s="441" t="s">
        <v>113</v>
      </c>
      <c r="D101" s="436">
        <v>0.70799999999999996</v>
      </c>
      <c r="E101" s="198">
        <v>511.53526000000011</v>
      </c>
      <c r="F101" s="407">
        <f t="shared" si="4"/>
        <v>1.3840688127735317E-3</v>
      </c>
    </row>
    <row r="102" spans="2:6" x14ac:dyDescent="0.35">
      <c r="B102" s="200"/>
      <c r="C102" s="442" t="s">
        <v>69</v>
      </c>
      <c r="D102" s="437">
        <v>0.70799999999999996</v>
      </c>
      <c r="E102" s="201">
        <v>511.48655000000008</v>
      </c>
      <c r="F102" s="408">
        <f>D101/E102</f>
        <v>1.3842006207201341E-3</v>
      </c>
    </row>
    <row r="103" spans="2:6" ht="15" thickBot="1" x14ac:dyDescent="0.4">
      <c r="B103" s="409"/>
      <c r="C103" s="444" t="s">
        <v>114</v>
      </c>
      <c r="D103" s="68">
        <v>0.70799999999999996</v>
      </c>
      <c r="E103" s="410">
        <v>511.48655000000008</v>
      </c>
      <c r="F103" s="375">
        <f t="shared" ref="F103:F117" si="7">D103/E103</f>
        <v>1.3842006207201341E-3</v>
      </c>
    </row>
    <row r="104" spans="2:6" x14ac:dyDescent="0.35">
      <c r="B104" s="194" t="s">
        <v>253</v>
      </c>
      <c r="C104" s="439" t="s">
        <v>471</v>
      </c>
      <c r="D104" s="222">
        <v>97</v>
      </c>
      <c r="E104" s="195">
        <v>202.58027000000001</v>
      </c>
      <c r="F104" s="196">
        <f t="shared" si="7"/>
        <v>0.47882254278760705</v>
      </c>
    </row>
    <row r="105" spans="2:6" x14ac:dyDescent="0.35">
      <c r="B105" s="197"/>
      <c r="C105" s="440" t="s">
        <v>111</v>
      </c>
      <c r="D105" s="436">
        <v>97</v>
      </c>
      <c r="E105" s="198">
        <v>202.58027000000001</v>
      </c>
      <c r="F105" s="407">
        <f t="shared" si="7"/>
        <v>0.47882254278760705</v>
      </c>
    </row>
    <row r="106" spans="2:6" x14ac:dyDescent="0.35">
      <c r="B106" s="200"/>
      <c r="C106" s="442" t="s">
        <v>69</v>
      </c>
      <c r="D106" s="437">
        <v>97</v>
      </c>
      <c r="E106" s="201">
        <v>202.55032</v>
      </c>
      <c r="F106" s="408">
        <f t="shared" si="7"/>
        <v>0.47889334363924974</v>
      </c>
    </row>
    <row r="107" spans="2:6" ht="15" thickBot="1" x14ac:dyDescent="0.4">
      <c r="B107" s="409"/>
      <c r="C107" s="444" t="s">
        <v>114</v>
      </c>
      <c r="D107" s="68">
        <v>97</v>
      </c>
      <c r="E107" s="410">
        <v>202.55032</v>
      </c>
      <c r="F107" s="375">
        <f t="shared" si="7"/>
        <v>0.47889334363924974</v>
      </c>
    </row>
    <row r="108" spans="2:6" x14ac:dyDescent="0.35">
      <c r="B108" s="194" t="s">
        <v>254</v>
      </c>
      <c r="C108" s="439" t="s">
        <v>473</v>
      </c>
      <c r="D108" s="222">
        <v>4569.4406899999994</v>
      </c>
      <c r="E108" s="195">
        <v>7498.4403200000006</v>
      </c>
      <c r="F108" s="196">
        <f t="shared" si="7"/>
        <v>0.60938548484706734</v>
      </c>
    </row>
    <row r="109" spans="2:6" x14ac:dyDescent="0.35">
      <c r="B109" s="197"/>
      <c r="C109" s="440" t="s">
        <v>111</v>
      </c>
      <c r="D109" s="436">
        <v>4554.4406899999994</v>
      </c>
      <c r="E109" s="198">
        <v>7498.4403200000006</v>
      </c>
      <c r="F109" s="407">
        <f t="shared" si="7"/>
        <v>0.60738506884589016</v>
      </c>
    </row>
    <row r="110" spans="2:6" x14ac:dyDescent="0.35">
      <c r="B110" s="197"/>
      <c r="C110" s="441" t="s">
        <v>113</v>
      </c>
      <c r="D110" s="436">
        <v>15</v>
      </c>
      <c r="E110" s="198">
        <v>7498.4403200000006</v>
      </c>
      <c r="F110" s="407">
        <f t="shared" si="7"/>
        <v>2.0004160011771618E-3</v>
      </c>
    </row>
    <row r="111" spans="2:6" x14ac:dyDescent="0.35">
      <c r="B111" s="200"/>
      <c r="C111" s="442" t="s">
        <v>69</v>
      </c>
      <c r="D111" s="437">
        <v>3591.6030700000001</v>
      </c>
      <c r="E111" s="201">
        <v>6518.3694000000005</v>
      </c>
      <c r="F111" s="408">
        <f t="shared" si="7"/>
        <v>0.55099716656131825</v>
      </c>
    </row>
    <row r="112" spans="2:6" x14ac:dyDescent="0.35">
      <c r="B112" s="203"/>
      <c r="C112" s="443" t="s">
        <v>112</v>
      </c>
      <c r="D112" s="438">
        <v>3576.6030700000001</v>
      </c>
      <c r="E112" s="62">
        <v>6518.3694000000005</v>
      </c>
      <c r="F112" s="371">
        <f t="shared" si="7"/>
        <v>0.54869597755536836</v>
      </c>
    </row>
    <row r="113" spans="2:10" ht="15" thickBot="1" x14ac:dyDescent="0.4">
      <c r="B113" s="509"/>
      <c r="C113" s="443" t="s">
        <v>114</v>
      </c>
      <c r="D113" s="510">
        <v>15</v>
      </c>
      <c r="E113" s="127">
        <v>6518.3694000000005</v>
      </c>
      <c r="F113" s="371">
        <f t="shared" si="7"/>
        <v>2.3011890059498621E-3</v>
      </c>
    </row>
    <row r="114" spans="2:10" x14ac:dyDescent="0.35">
      <c r="B114" s="194" t="s">
        <v>404</v>
      </c>
      <c r="C114" s="439" t="s">
        <v>405</v>
      </c>
      <c r="D114" s="222">
        <v>60</v>
      </c>
      <c r="E114" s="195">
        <v>2291.13627</v>
      </c>
      <c r="F114" s="196">
        <f t="shared" si="7"/>
        <v>2.6187879256959257E-2</v>
      </c>
    </row>
    <row r="115" spans="2:10" x14ac:dyDescent="0.35">
      <c r="B115" s="197"/>
      <c r="C115" s="440" t="s">
        <v>113</v>
      </c>
      <c r="D115" s="436">
        <v>60</v>
      </c>
      <c r="E115" s="198">
        <v>2291.13627</v>
      </c>
      <c r="F115" s="407">
        <f t="shared" si="7"/>
        <v>2.6187879256959257E-2</v>
      </c>
    </row>
    <row r="116" spans="2:10" x14ac:dyDescent="0.35">
      <c r="B116" s="200"/>
      <c r="C116" s="442" t="s">
        <v>69</v>
      </c>
      <c r="D116" s="437">
        <v>60</v>
      </c>
      <c r="E116" s="201">
        <v>2291.13627</v>
      </c>
      <c r="F116" s="408">
        <f t="shared" si="7"/>
        <v>2.6187879256959257E-2</v>
      </c>
    </row>
    <row r="117" spans="2:10" ht="15" thickBot="1" x14ac:dyDescent="0.4">
      <c r="B117" s="409"/>
      <c r="C117" s="444" t="s">
        <v>114</v>
      </c>
      <c r="D117" s="68">
        <v>60</v>
      </c>
      <c r="E117" s="410">
        <v>2291.13627</v>
      </c>
      <c r="F117" s="375">
        <f t="shared" si="7"/>
        <v>2.6187879256959257E-2</v>
      </c>
    </row>
    <row r="118" spans="2:10" x14ac:dyDescent="0.35">
      <c r="B118" s="5"/>
    </row>
    <row r="119" spans="2:10" ht="15" thickBot="1" x14ac:dyDescent="0.4">
      <c r="B119" s="5" t="s">
        <v>138</v>
      </c>
    </row>
    <row r="120" spans="2:10" ht="15" thickBot="1" x14ac:dyDescent="0.4">
      <c r="B120" s="863" t="s">
        <v>187</v>
      </c>
      <c r="C120" s="896"/>
      <c r="D120" s="899">
        <v>2023</v>
      </c>
      <c r="E120" s="900"/>
      <c r="F120" s="901"/>
    </row>
    <row r="121" spans="2:10" ht="30" customHeight="1" x14ac:dyDescent="0.35">
      <c r="B121" s="872"/>
      <c r="C121" s="897"/>
      <c r="D121" s="928" t="s">
        <v>107</v>
      </c>
      <c r="E121" s="929" t="s">
        <v>68</v>
      </c>
      <c r="F121" s="930"/>
    </row>
    <row r="122" spans="2:10" ht="24.5" thickBot="1" x14ac:dyDescent="0.4">
      <c r="B122" s="864"/>
      <c r="C122" s="898"/>
      <c r="D122" s="911"/>
      <c r="E122" s="405" t="s">
        <v>399</v>
      </c>
      <c r="F122" s="406" t="s">
        <v>400</v>
      </c>
    </row>
    <row r="123" spans="2:10" x14ac:dyDescent="0.35">
      <c r="B123" s="194"/>
      <c r="C123" s="439" t="s">
        <v>228</v>
      </c>
      <c r="D123" s="222">
        <v>19679.475409001887</v>
      </c>
      <c r="E123" s="195">
        <v>583543.30709999998</v>
      </c>
      <c r="F123" s="196">
        <f t="shared" ref="F123:F154" si="8">D123/E123</f>
        <v>3.3724104397327065E-2</v>
      </c>
      <c r="I123" s="538"/>
      <c r="J123" s="3"/>
    </row>
    <row r="124" spans="2:10" x14ac:dyDescent="0.35">
      <c r="B124" s="197"/>
      <c r="C124" s="440" t="s">
        <v>111</v>
      </c>
      <c r="D124" s="436">
        <v>17766.98503</v>
      </c>
      <c r="E124" s="198">
        <v>583543.30709999998</v>
      </c>
      <c r="F124" s="407">
        <f t="shared" si="8"/>
        <v>3.0446729169588998E-2</v>
      </c>
      <c r="J124" s="3"/>
    </row>
    <row r="125" spans="2:10" x14ac:dyDescent="0.35">
      <c r="B125" s="197"/>
      <c r="C125" s="441" t="s">
        <v>113</v>
      </c>
      <c r="D125" s="436">
        <v>1900.362186246</v>
      </c>
      <c r="E125" s="198">
        <v>583543.30709999998</v>
      </c>
      <c r="F125" s="407">
        <f t="shared" si="8"/>
        <v>3.2565915213561706E-3</v>
      </c>
    </row>
    <row r="126" spans="2:10" x14ac:dyDescent="0.35">
      <c r="B126" s="197"/>
      <c r="C126" s="441" t="s">
        <v>257</v>
      </c>
      <c r="D126" s="436">
        <v>12.128192755886756</v>
      </c>
      <c r="E126" s="198">
        <v>583543.30709999998</v>
      </c>
      <c r="F126" s="407">
        <f t="shared" si="8"/>
        <v>2.0783706381895638E-5</v>
      </c>
    </row>
    <row r="127" spans="2:10" x14ac:dyDescent="0.35">
      <c r="B127" s="200"/>
      <c r="C127" s="442" t="s">
        <v>69</v>
      </c>
      <c r="D127" s="437">
        <v>12294.235249001886</v>
      </c>
      <c r="E127" s="201">
        <v>450721.54251999996</v>
      </c>
      <c r="F127" s="408">
        <f t="shared" si="8"/>
        <v>2.7276786417317407E-2</v>
      </c>
      <c r="G127" s="11"/>
    </row>
    <row r="128" spans="2:10" x14ac:dyDescent="0.35">
      <c r="B128" s="203"/>
      <c r="C128" s="443" t="s">
        <v>112</v>
      </c>
      <c r="D128" s="438">
        <v>10449.24487</v>
      </c>
      <c r="E128" s="62">
        <v>450721.54251999996</v>
      </c>
      <c r="F128" s="371">
        <f t="shared" si="8"/>
        <v>2.3183371293011436E-2</v>
      </c>
    </row>
    <row r="129" spans="2:9" x14ac:dyDescent="0.35">
      <c r="B129" s="509"/>
      <c r="C129" s="443" t="s">
        <v>114</v>
      </c>
      <c r="D129" s="510">
        <v>1832.862186246</v>
      </c>
      <c r="E129" s="127">
        <v>450721.54251999996</v>
      </c>
      <c r="F129" s="371">
        <f t="shared" si="8"/>
        <v>4.0665067305157045E-3</v>
      </c>
    </row>
    <row r="130" spans="2:9" ht="15" thickBot="1" x14ac:dyDescent="0.4">
      <c r="B130" s="409"/>
      <c r="C130" s="511" t="s">
        <v>266</v>
      </c>
      <c r="D130" s="68">
        <v>12.128192755886756</v>
      </c>
      <c r="E130" s="410">
        <v>450721.54251999996</v>
      </c>
      <c r="F130" s="375">
        <f t="shared" si="8"/>
        <v>2.6908393790271493E-5</v>
      </c>
    </row>
    <row r="131" spans="2:9" x14ac:dyDescent="0.35">
      <c r="B131" s="194" t="s">
        <v>11</v>
      </c>
      <c r="C131" s="228" t="s">
        <v>259</v>
      </c>
      <c r="D131" s="214">
        <v>35.065708999999991</v>
      </c>
      <c r="E131" s="195">
        <v>2192.87745</v>
      </c>
      <c r="F131" s="196">
        <f t="shared" si="8"/>
        <v>1.5990728984877835E-2</v>
      </c>
      <c r="I131" s="538"/>
    </row>
    <row r="132" spans="2:9" x14ac:dyDescent="0.35">
      <c r="B132" s="197"/>
      <c r="C132" s="609" t="s">
        <v>111</v>
      </c>
      <c r="D132" s="210">
        <v>1.7596600000000002</v>
      </c>
      <c r="E132" s="198">
        <v>2192.87745</v>
      </c>
      <c r="F132" s="407">
        <f t="shared" si="8"/>
        <v>8.0244338323603092E-4</v>
      </c>
    </row>
    <row r="133" spans="2:9" x14ac:dyDescent="0.35">
      <c r="B133" s="197"/>
      <c r="C133" s="610" t="s">
        <v>113</v>
      </c>
      <c r="D133" s="210">
        <v>33.306048999999994</v>
      </c>
      <c r="E133" s="198">
        <v>2192.87745</v>
      </c>
      <c r="F133" s="407">
        <f t="shared" si="8"/>
        <v>1.5188285601641803E-2</v>
      </c>
    </row>
    <row r="134" spans="2:9" x14ac:dyDescent="0.35">
      <c r="B134" s="200"/>
      <c r="C134" s="611" t="s">
        <v>69</v>
      </c>
      <c r="D134" s="216">
        <v>29.144708999999999</v>
      </c>
      <c r="E134" s="201">
        <v>1957.7290499999999</v>
      </c>
      <c r="F134" s="408">
        <f t="shared" si="8"/>
        <v>1.4886998279971378E-2</v>
      </c>
    </row>
    <row r="135" spans="2:9" x14ac:dyDescent="0.35">
      <c r="B135" s="203"/>
      <c r="C135" s="612" t="s">
        <v>112</v>
      </c>
      <c r="D135" s="61">
        <v>1.7596600000000002</v>
      </c>
      <c r="E135" s="62">
        <v>1957.7290499999999</v>
      </c>
      <c r="F135" s="371">
        <f t="shared" si="8"/>
        <v>8.9882713851541425E-4</v>
      </c>
    </row>
    <row r="136" spans="2:9" ht="15" thickBot="1" x14ac:dyDescent="0.4">
      <c r="B136" s="409"/>
      <c r="C136" s="613" t="s">
        <v>114</v>
      </c>
      <c r="D136" s="430">
        <v>33.306048999999994</v>
      </c>
      <c r="E136" s="410">
        <v>1957.7290499999999</v>
      </c>
      <c r="F136" s="375">
        <f t="shared" si="8"/>
        <v>1.7012593749885868E-2</v>
      </c>
    </row>
    <row r="137" spans="2:9" x14ac:dyDescent="0.35">
      <c r="B137" s="194" t="s">
        <v>13</v>
      </c>
      <c r="C137" s="228" t="s">
        <v>14</v>
      </c>
      <c r="D137" s="214">
        <v>430.01624468</v>
      </c>
      <c r="E137" s="195">
        <v>14058.43144</v>
      </c>
      <c r="F137" s="196">
        <f t="shared" si="8"/>
        <v>3.0587782606848208E-2</v>
      </c>
    </row>
    <row r="138" spans="2:9" x14ac:dyDescent="0.35">
      <c r="B138" s="197"/>
      <c r="C138" s="609" t="s">
        <v>111</v>
      </c>
      <c r="D138" s="210">
        <v>232.10148000000001</v>
      </c>
      <c r="E138" s="198">
        <v>14058.43144</v>
      </c>
      <c r="F138" s="407">
        <f t="shared" si="8"/>
        <v>1.6509770737267969E-2</v>
      </c>
      <c r="G138" s="11"/>
    </row>
    <row r="139" spans="2:9" x14ac:dyDescent="0.35">
      <c r="B139" s="197"/>
      <c r="C139" s="610" t="s">
        <v>113</v>
      </c>
      <c r="D139" s="210">
        <v>197.91476468000002</v>
      </c>
      <c r="E139" s="198">
        <v>14054.71766</v>
      </c>
      <c r="F139" s="407">
        <f t="shared" si="8"/>
        <v>1.4081731804778213E-2</v>
      </c>
    </row>
    <row r="140" spans="2:9" x14ac:dyDescent="0.35">
      <c r="B140" s="200"/>
      <c r="C140" s="611" t="s">
        <v>69</v>
      </c>
      <c r="D140" s="216">
        <v>429.76624468</v>
      </c>
      <c r="E140" s="201">
        <v>14054.71766</v>
      </c>
      <c r="F140" s="408">
        <f t="shared" si="8"/>
        <v>3.0578077416889213E-2</v>
      </c>
    </row>
    <row r="141" spans="2:9" x14ac:dyDescent="0.35">
      <c r="B141" s="203"/>
      <c r="C141" s="612" t="s">
        <v>112</v>
      </c>
      <c r="D141" s="61">
        <v>231.85147999999998</v>
      </c>
      <c r="E141" s="62">
        <v>14054.71766</v>
      </c>
      <c r="F141" s="371">
        <f t="shared" si="8"/>
        <v>1.6496345612111E-2</v>
      </c>
    </row>
    <row r="142" spans="2:9" ht="15" thickBot="1" x14ac:dyDescent="0.4">
      <c r="B142" s="409"/>
      <c r="C142" s="613" t="s">
        <v>114</v>
      </c>
      <c r="D142" s="430">
        <v>197.91476468000002</v>
      </c>
      <c r="E142" s="410">
        <v>14054.71766</v>
      </c>
      <c r="F142" s="375">
        <f t="shared" si="8"/>
        <v>1.4081731804778213E-2</v>
      </c>
    </row>
    <row r="143" spans="2:9" x14ac:dyDescent="0.35">
      <c r="B143" s="194" t="s">
        <v>15</v>
      </c>
      <c r="C143" s="439" t="s">
        <v>304</v>
      </c>
      <c r="D143" s="222">
        <v>22.275780000000001</v>
      </c>
      <c r="E143" s="195">
        <v>21657.094280000001</v>
      </c>
      <c r="F143" s="196">
        <f t="shared" si="8"/>
        <v>1.0285673466625368E-3</v>
      </c>
    </row>
    <row r="144" spans="2:9" x14ac:dyDescent="0.35">
      <c r="B144" s="197"/>
      <c r="C144" s="440" t="s">
        <v>111</v>
      </c>
      <c r="D144" s="436">
        <v>21.363779999999998</v>
      </c>
      <c r="E144" s="198">
        <v>21657.094280000001</v>
      </c>
      <c r="F144" s="407">
        <f t="shared" si="8"/>
        <v>9.864564342654742E-4</v>
      </c>
    </row>
    <row r="145" spans="2:6" x14ac:dyDescent="0.35">
      <c r="B145" s="197"/>
      <c r="C145" s="441" t="s">
        <v>113</v>
      </c>
      <c r="D145" s="436">
        <v>0.91200000000000003</v>
      </c>
      <c r="E145" s="198">
        <v>21657.094280000001</v>
      </c>
      <c r="F145" s="407">
        <f t="shared" si="8"/>
        <v>4.2110912397062344E-5</v>
      </c>
    </row>
    <row r="146" spans="2:6" x14ac:dyDescent="0.35">
      <c r="B146" s="200"/>
      <c r="C146" s="442" t="s">
        <v>69</v>
      </c>
      <c r="D146" s="437">
        <v>22.24004</v>
      </c>
      <c r="E146" s="201">
        <v>5451.6779000000006</v>
      </c>
      <c r="F146" s="408">
        <f t="shared" si="8"/>
        <v>4.0794853268935789E-3</v>
      </c>
    </row>
    <row r="147" spans="2:6" x14ac:dyDescent="0.35">
      <c r="B147" s="203"/>
      <c r="C147" s="443" t="s">
        <v>112</v>
      </c>
      <c r="D147" s="438">
        <v>21.328039999999998</v>
      </c>
      <c r="E147" s="62">
        <v>5451.6779000000006</v>
      </c>
      <c r="F147" s="371">
        <f t="shared" si="8"/>
        <v>3.9121973805532418E-3</v>
      </c>
    </row>
    <row r="148" spans="2:6" ht="15" thickBot="1" x14ac:dyDescent="0.4">
      <c r="B148" s="409"/>
      <c r="C148" s="444" t="s">
        <v>114</v>
      </c>
      <c r="D148" s="438">
        <v>0.91200000000000003</v>
      </c>
      <c r="E148" s="410">
        <v>5451.6779000000006</v>
      </c>
      <c r="F148" s="375">
        <f t="shared" si="8"/>
        <v>1.6728794634033678E-4</v>
      </c>
    </row>
    <row r="149" spans="2:6" x14ac:dyDescent="0.35">
      <c r="B149" s="194" t="s">
        <v>30</v>
      </c>
      <c r="C149" s="439" t="s">
        <v>41</v>
      </c>
      <c r="D149" s="222">
        <v>5.0000000000000001E-3</v>
      </c>
      <c r="E149" s="195">
        <v>11358.481400000002</v>
      </c>
      <c r="F149" s="196">
        <f t="shared" si="8"/>
        <v>4.4019969077908595E-7</v>
      </c>
    </row>
    <row r="150" spans="2:6" x14ac:dyDescent="0.35">
      <c r="B150" s="197"/>
      <c r="C150" s="440" t="s">
        <v>113</v>
      </c>
      <c r="D150" s="436">
        <v>5.0000000000000001E-3</v>
      </c>
      <c r="E150" s="198">
        <v>11358.481400000002</v>
      </c>
      <c r="F150" s="407">
        <f t="shared" si="8"/>
        <v>4.4019969077908595E-7</v>
      </c>
    </row>
    <row r="151" spans="2:6" x14ac:dyDescent="0.35">
      <c r="B151" s="200"/>
      <c r="C151" s="442" t="s">
        <v>69</v>
      </c>
      <c r="D151" s="437">
        <v>5.0000000000000001E-3</v>
      </c>
      <c r="E151" s="201">
        <v>11357.503960000002</v>
      </c>
      <c r="F151" s="408">
        <f t="shared" si="8"/>
        <v>4.4023757487644311E-7</v>
      </c>
    </row>
    <row r="152" spans="2:6" ht="15" thickBot="1" x14ac:dyDescent="0.4">
      <c r="B152" s="203"/>
      <c r="C152" s="443" t="s">
        <v>114</v>
      </c>
      <c r="D152" s="438">
        <v>5.0000000000000001E-3</v>
      </c>
      <c r="E152" s="62">
        <v>11357.503960000002</v>
      </c>
      <c r="F152" s="371">
        <f t="shared" si="8"/>
        <v>4.4023757487644311E-7</v>
      </c>
    </row>
    <row r="153" spans="2:6" x14ac:dyDescent="0.35">
      <c r="B153" s="194" t="s">
        <v>73</v>
      </c>
      <c r="C153" s="439" t="s">
        <v>242</v>
      </c>
      <c r="D153" s="222">
        <v>36.991869999999999</v>
      </c>
      <c r="E153" s="195">
        <v>14952.115900000001</v>
      </c>
      <c r="F153" s="196">
        <f t="shared" si="8"/>
        <v>2.4740224224719925E-3</v>
      </c>
    </row>
    <row r="154" spans="2:6" x14ac:dyDescent="0.35">
      <c r="B154" s="197"/>
      <c r="C154" s="440" t="s">
        <v>111</v>
      </c>
      <c r="D154" s="436">
        <v>34.849179999999997</v>
      </c>
      <c r="E154" s="198">
        <v>14952.115900000001</v>
      </c>
      <c r="F154" s="407">
        <f t="shared" si="8"/>
        <v>2.3307189586458457E-3</v>
      </c>
    </row>
    <row r="155" spans="2:6" x14ac:dyDescent="0.35">
      <c r="B155" s="197"/>
      <c r="C155" s="441" t="s">
        <v>113</v>
      </c>
      <c r="D155" s="436">
        <v>2.14269</v>
      </c>
      <c r="E155" s="198">
        <v>14952.115900000001</v>
      </c>
      <c r="F155" s="407">
        <f t="shared" ref="F155:F186" si="9">D155/E155</f>
        <v>1.433034638261465E-4</v>
      </c>
    </row>
    <row r="156" spans="2:6" x14ac:dyDescent="0.35">
      <c r="B156" s="200"/>
      <c r="C156" s="442" t="s">
        <v>69</v>
      </c>
      <c r="D156" s="437">
        <v>36.991869999999992</v>
      </c>
      <c r="E156" s="201">
        <v>12275.123869999999</v>
      </c>
      <c r="F156" s="408">
        <f t="shared" si="9"/>
        <v>3.0135638867487854E-3</v>
      </c>
    </row>
    <row r="157" spans="2:6" x14ac:dyDescent="0.35">
      <c r="B157" s="203"/>
      <c r="C157" s="443" t="s">
        <v>112</v>
      </c>
      <c r="D157" s="438">
        <v>34.849179999999997</v>
      </c>
      <c r="E157" s="62">
        <v>12275.123869999999</v>
      </c>
      <c r="F157" s="371">
        <f t="shared" si="9"/>
        <v>2.8390084180877598E-3</v>
      </c>
    </row>
    <row r="158" spans="2:6" ht="15" thickBot="1" x14ac:dyDescent="0.4">
      <c r="B158" s="409"/>
      <c r="C158" s="444" t="s">
        <v>114</v>
      </c>
      <c r="D158" s="68">
        <v>2.14269</v>
      </c>
      <c r="E158" s="410">
        <v>12275.123869999999</v>
      </c>
      <c r="F158" s="375">
        <f t="shared" si="9"/>
        <v>1.7455546866102623E-4</v>
      </c>
    </row>
    <row r="159" spans="2:6" x14ac:dyDescent="0.35">
      <c r="B159" s="194" t="s">
        <v>74</v>
      </c>
      <c r="C159" s="439" t="s">
        <v>42</v>
      </c>
      <c r="D159" s="222">
        <v>20.929030000000001</v>
      </c>
      <c r="E159" s="195">
        <v>6386.0707000000002</v>
      </c>
      <c r="F159" s="196">
        <f t="shared" si="9"/>
        <v>3.2772938138627247E-3</v>
      </c>
    </row>
    <row r="160" spans="2:6" x14ac:dyDescent="0.35">
      <c r="B160" s="197"/>
      <c r="C160" s="441" t="s">
        <v>113</v>
      </c>
      <c r="D160" s="436">
        <v>20.929030000000001</v>
      </c>
      <c r="E160" s="198">
        <v>6386.0707000000002</v>
      </c>
      <c r="F160" s="407">
        <f t="shared" si="9"/>
        <v>3.2772938138627247E-3</v>
      </c>
    </row>
    <row r="161" spans="2:6" x14ac:dyDescent="0.35">
      <c r="B161" s="200"/>
      <c r="C161" s="442" t="s">
        <v>69</v>
      </c>
      <c r="D161" s="437">
        <v>20.929030000000001</v>
      </c>
      <c r="E161" s="201">
        <v>5953.8939399999999</v>
      </c>
      <c r="F161" s="408">
        <f t="shared" si="9"/>
        <v>3.5151835438976598E-3</v>
      </c>
    </row>
    <row r="162" spans="2:6" ht="15" thickBot="1" x14ac:dyDescent="0.4">
      <c r="B162" s="409"/>
      <c r="C162" s="444" t="s">
        <v>114</v>
      </c>
      <c r="D162" s="68">
        <v>20.929030000000001</v>
      </c>
      <c r="E162" s="410">
        <v>5953.8939399999999</v>
      </c>
      <c r="F162" s="375">
        <f t="shared" si="9"/>
        <v>3.5151835438976598E-3</v>
      </c>
    </row>
    <row r="163" spans="2:6" x14ac:dyDescent="0.35">
      <c r="B163" s="194" t="s">
        <v>31</v>
      </c>
      <c r="C163" s="439" t="s">
        <v>243</v>
      </c>
      <c r="D163" s="222">
        <v>55.647239999999996</v>
      </c>
      <c r="E163" s="195">
        <v>29473.124559999997</v>
      </c>
      <c r="F163" s="196">
        <f t="shared" si="9"/>
        <v>1.8880672080327273E-3</v>
      </c>
    </row>
    <row r="164" spans="2:6" x14ac:dyDescent="0.35">
      <c r="B164" s="197"/>
      <c r="C164" s="440" t="s">
        <v>113</v>
      </c>
      <c r="D164" s="436">
        <v>55.647239999999996</v>
      </c>
      <c r="E164" s="198">
        <v>29473.124559999997</v>
      </c>
      <c r="F164" s="407">
        <f t="shared" si="9"/>
        <v>1.8880672080327273E-3</v>
      </c>
    </row>
    <row r="165" spans="2:6" x14ac:dyDescent="0.35">
      <c r="B165" s="200"/>
      <c r="C165" s="442" t="s">
        <v>69</v>
      </c>
      <c r="D165" s="437">
        <v>55.647239999999996</v>
      </c>
      <c r="E165" s="201">
        <v>29471.929849999997</v>
      </c>
      <c r="F165" s="408">
        <f t="shared" si="9"/>
        <v>1.8881437450218416E-3</v>
      </c>
    </row>
    <row r="166" spans="2:6" ht="15" thickBot="1" x14ac:dyDescent="0.4">
      <c r="B166" s="203"/>
      <c r="C166" s="443" t="s">
        <v>114</v>
      </c>
      <c r="D166" s="438">
        <v>55.647239999999996</v>
      </c>
      <c r="E166" s="62">
        <v>29471.929849999997</v>
      </c>
      <c r="F166" s="371">
        <f t="shared" si="9"/>
        <v>1.8881437450218416E-3</v>
      </c>
    </row>
    <row r="167" spans="2:6" x14ac:dyDescent="0.35">
      <c r="B167" s="194" t="s">
        <v>75</v>
      </c>
      <c r="C167" s="439" t="s">
        <v>44</v>
      </c>
      <c r="D167" s="222">
        <v>5358.2023599999993</v>
      </c>
      <c r="E167" s="195">
        <v>10114.97119</v>
      </c>
      <c r="F167" s="196">
        <f t="shared" si="9"/>
        <v>0.529729868662137</v>
      </c>
    </row>
    <row r="168" spans="2:6" x14ac:dyDescent="0.35">
      <c r="B168" s="197"/>
      <c r="C168" s="440" t="s">
        <v>111</v>
      </c>
      <c r="D168" s="436">
        <v>4874.7151000000003</v>
      </c>
      <c r="E168" s="198">
        <v>10114.97119</v>
      </c>
      <c r="F168" s="407">
        <f t="shared" si="9"/>
        <v>0.48193069544471934</v>
      </c>
    </row>
    <row r="169" spans="2:6" x14ac:dyDescent="0.35">
      <c r="B169" s="197"/>
      <c r="C169" s="441" t="s">
        <v>113</v>
      </c>
      <c r="D169" s="436">
        <v>483.48725999999999</v>
      </c>
      <c r="E169" s="198">
        <v>10114.97119</v>
      </c>
      <c r="F169" s="407">
        <f t="shared" si="9"/>
        <v>4.7799173217417737E-2</v>
      </c>
    </row>
    <row r="170" spans="2:6" x14ac:dyDescent="0.35">
      <c r="B170" s="200"/>
      <c r="C170" s="442" t="s">
        <v>69</v>
      </c>
      <c r="D170" s="437">
        <v>2024.55222</v>
      </c>
      <c r="E170" s="201">
        <v>4774.7925599999999</v>
      </c>
      <c r="F170" s="408">
        <f t="shared" si="9"/>
        <v>0.42400841388594274</v>
      </c>
    </row>
    <row r="171" spans="2:6" x14ac:dyDescent="0.35">
      <c r="B171" s="203"/>
      <c r="C171" s="443" t="s">
        <v>112</v>
      </c>
      <c r="D171" s="438">
        <v>1561.5649599999999</v>
      </c>
      <c r="E171" s="62">
        <v>4774.7925599999999</v>
      </c>
      <c r="F171" s="371">
        <f t="shared" si="9"/>
        <v>0.32704351872408882</v>
      </c>
    </row>
    <row r="172" spans="2:6" ht="15" thickBot="1" x14ac:dyDescent="0.4">
      <c r="B172" s="409"/>
      <c r="C172" s="444" t="s">
        <v>114</v>
      </c>
      <c r="D172" s="68">
        <v>462.98725999999999</v>
      </c>
      <c r="E172" s="410">
        <v>4774.7925599999999</v>
      </c>
      <c r="F172" s="375">
        <f t="shared" si="9"/>
        <v>9.6964895161853901E-2</v>
      </c>
    </row>
    <row r="173" spans="2:6" x14ac:dyDescent="0.35">
      <c r="B173" s="194" t="s">
        <v>33</v>
      </c>
      <c r="C173" s="439" t="s">
        <v>76</v>
      </c>
      <c r="D173" s="222">
        <v>49.688209049999998</v>
      </c>
      <c r="E173" s="195">
        <v>8970.1329900000001</v>
      </c>
      <c r="F173" s="196">
        <f t="shared" si="9"/>
        <v>5.5392945796225029E-3</v>
      </c>
    </row>
    <row r="174" spans="2:6" x14ac:dyDescent="0.35">
      <c r="B174" s="197"/>
      <c r="C174" s="440" t="s">
        <v>113</v>
      </c>
      <c r="D174" s="436">
        <v>49.688209049999998</v>
      </c>
      <c r="E174" s="198">
        <v>8970.1329900000001</v>
      </c>
      <c r="F174" s="407">
        <f t="shared" si="9"/>
        <v>5.5392945796225029E-3</v>
      </c>
    </row>
    <row r="175" spans="2:6" x14ac:dyDescent="0.35">
      <c r="B175" s="200"/>
      <c r="C175" s="442" t="s">
        <v>69</v>
      </c>
      <c r="D175" s="437">
        <v>24.688209050000001</v>
      </c>
      <c r="E175" s="201">
        <v>8612.9912000000004</v>
      </c>
      <c r="F175" s="408">
        <f t="shared" si="9"/>
        <v>2.8663919974746986E-3</v>
      </c>
    </row>
    <row r="176" spans="2:6" ht="15" thickBot="1" x14ac:dyDescent="0.4">
      <c r="B176" s="203"/>
      <c r="C176" s="443" t="s">
        <v>114</v>
      </c>
      <c r="D176" s="438">
        <v>24.688209050000001</v>
      </c>
      <c r="E176" s="62">
        <v>8612.9912000000004</v>
      </c>
      <c r="F176" s="371">
        <f t="shared" si="9"/>
        <v>2.8663919974746986E-3</v>
      </c>
    </row>
    <row r="177" spans="2:6" x14ac:dyDescent="0.35">
      <c r="B177" s="194" t="s">
        <v>32</v>
      </c>
      <c r="C177" s="439" t="s">
        <v>244</v>
      </c>
      <c r="D177" s="222">
        <v>626.96238151600005</v>
      </c>
      <c r="E177" s="195">
        <v>8877.3830799999996</v>
      </c>
      <c r="F177" s="196">
        <f t="shared" si="9"/>
        <v>7.0624684759689346E-2</v>
      </c>
    </row>
    <row r="178" spans="2:6" x14ac:dyDescent="0.35">
      <c r="B178" s="197"/>
      <c r="C178" s="440" t="s">
        <v>113</v>
      </c>
      <c r="D178" s="436">
        <v>626.96238151600005</v>
      </c>
      <c r="E178" s="198">
        <v>8877.3830799999996</v>
      </c>
      <c r="F178" s="407">
        <f t="shared" si="9"/>
        <v>7.0624684759689346E-2</v>
      </c>
    </row>
    <row r="179" spans="2:6" x14ac:dyDescent="0.35">
      <c r="B179" s="200"/>
      <c r="C179" s="442" t="s">
        <v>69</v>
      </c>
      <c r="D179" s="437">
        <v>604.96238151600005</v>
      </c>
      <c r="E179" s="201">
        <v>7897.8304799999996</v>
      </c>
      <c r="F179" s="408">
        <f t="shared" si="9"/>
        <v>7.6598552355355204E-2</v>
      </c>
    </row>
    <row r="180" spans="2:6" ht="15" thickBot="1" x14ac:dyDescent="0.4">
      <c r="B180" s="203"/>
      <c r="C180" s="443" t="s">
        <v>114</v>
      </c>
      <c r="D180" s="438">
        <v>604.96238151600005</v>
      </c>
      <c r="E180" s="62">
        <v>7897.8304799999996</v>
      </c>
      <c r="F180" s="371">
        <f t="shared" si="9"/>
        <v>7.6598552355355204E-2</v>
      </c>
    </row>
    <row r="181" spans="2:6" x14ac:dyDescent="0.35">
      <c r="B181" s="194" t="s">
        <v>34</v>
      </c>
      <c r="C181" s="439" t="s">
        <v>45</v>
      </c>
      <c r="D181" s="222">
        <v>11.1938</v>
      </c>
      <c r="E181" s="195">
        <v>1702.9255400000002</v>
      </c>
      <c r="F181" s="196">
        <f t="shared" si="9"/>
        <v>6.5732762455368412E-3</v>
      </c>
    </row>
    <row r="182" spans="2:6" x14ac:dyDescent="0.35">
      <c r="B182" s="197"/>
      <c r="C182" s="440" t="s">
        <v>113</v>
      </c>
      <c r="D182" s="436">
        <v>11.1938</v>
      </c>
      <c r="E182" s="198">
        <v>1702.9255400000002</v>
      </c>
      <c r="F182" s="407">
        <f t="shared" si="9"/>
        <v>6.5732762455368412E-3</v>
      </c>
    </row>
    <row r="183" spans="2:6" x14ac:dyDescent="0.35">
      <c r="B183" s="200"/>
      <c r="C183" s="442" t="s">
        <v>69</v>
      </c>
      <c r="D183" s="437">
        <v>11.1938</v>
      </c>
      <c r="E183" s="201">
        <v>1690.4080800000002</v>
      </c>
      <c r="F183" s="408">
        <f t="shared" si="9"/>
        <v>6.6219513101238832E-3</v>
      </c>
    </row>
    <row r="184" spans="2:6" ht="15" thickBot="1" x14ac:dyDescent="0.4">
      <c r="B184" s="203"/>
      <c r="C184" s="443" t="s">
        <v>114</v>
      </c>
      <c r="D184" s="438">
        <v>11.1938</v>
      </c>
      <c r="E184" s="62">
        <v>1690.4080800000002</v>
      </c>
      <c r="F184" s="371">
        <f t="shared" si="9"/>
        <v>6.6219513101238832E-3</v>
      </c>
    </row>
    <row r="185" spans="2:6" x14ac:dyDescent="0.35">
      <c r="B185" s="194" t="s">
        <v>80</v>
      </c>
      <c r="C185" s="439" t="s">
        <v>245</v>
      </c>
      <c r="D185" s="222">
        <v>18.760379999999998</v>
      </c>
      <c r="E185" s="195">
        <v>481.91992000000005</v>
      </c>
      <c r="F185" s="196">
        <f t="shared" si="9"/>
        <v>3.8928417816802417E-2</v>
      </c>
    </row>
    <row r="186" spans="2:6" x14ac:dyDescent="0.35">
      <c r="B186" s="197"/>
      <c r="C186" s="440" t="s">
        <v>111</v>
      </c>
      <c r="D186" s="436">
        <v>18.760379999999998</v>
      </c>
      <c r="E186" s="198">
        <v>481.91992000000005</v>
      </c>
      <c r="F186" s="407">
        <f t="shared" si="9"/>
        <v>3.8928417816802417E-2</v>
      </c>
    </row>
    <row r="187" spans="2:6" x14ac:dyDescent="0.35">
      <c r="B187" s="200"/>
      <c r="C187" s="442" t="s">
        <v>69</v>
      </c>
      <c r="D187" s="437">
        <v>18.738329999999998</v>
      </c>
      <c r="E187" s="201">
        <v>481.17825000000005</v>
      </c>
      <c r="F187" s="408">
        <f t="shared" ref="F187:F188" si="10">D187/E187</f>
        <v>3.8942595597369574E-2</v>
      </c>
    </row>
    <row r="188" spans="2:6" ht="15" thickBot="1" x14ac:dyDescent="0.4">
      <c r="B188" s="203"/>
      <c r="C188" s="443" t="s">
        <v>112</v>
      </c>
      <c r="D188" s="438">
        <v>18.738329999999998</v>
      </c>
      <c r="E188" s="62">
        <v>481.17825000000005</v>
      </c>
      <c r="F188" s="371">
        <f t="shared" si="10"/>
        <v>3.8942595597369574E-2</v>
      </c>
    </row>
    <row r="189" spans="2:6" x14ac:dyDescent="0.35">
      <c r="B189" s="194" t="s">
        <v>29</v>
      </c>
      <c r="C189" s="439" t="s">
        <v>246</v>
      </c>
      <c r="D189" s="222">
        <v>1.06979</v>
      </c>
      <c r="E189" s="195">
        <v>2746.1704399999999</v>
      </c>
      <c r="F189" s="196">
        <f t="shared" ref="F189:F194" si="11">D189/E189</f>
        <v>3.8955702982514079E-4</v>
      </c>
    </row>
    <row r="190" spans="2:6" x14ac:dyDescent="0.35">
      <c r="B190" s="197"/>
      <c r="C190" s="440" t="s">
        <v>113</v>
      </c>
      <c r="D190" s="436">
        <v>1.06979</v>
      </c>
      <c r="E190" s="198">
        <v>2746.1704399999999</v>
      </c>
      <c r="F190" s="407">
        <f t="shared" si="11"/>
        <v>3.8955702982514079E-4</v>
      </c>
    </row>
    <row r="191" spans="2:6" x14ac:dyDescent="0.35">
      <c r="B191" s="200"/>
      <c r="C191" s="442" t="s">
        <v>69</v>
      </c>
      <c r="D191" s="437">
        <v>1.06979</v>
      </c>
      <c r="E191" s="201">
        <v>2746.0249399999998</v>
      </c>
      <c r="F191" s="408">
        <f t="shared" si="11"/>
        <v>3.8957767076944325E-4</v>
      </c>
    </row>
    <row r="192" spans="2:6" ht="15" thickBot="1" x14ac:dyDescent="0.4">
      <c r="B192" s="203"/>
      <c r="C192" s="443" t="s">
        <v>114</v>
      </c>
      <c r="D192" s="438">
        <v>1.06979</v>
      </c>
      <c r="E192" s="62">
        <v>2746.0249399999998</v>
      </c>
      <c r="F192" s="371">
        <f t="shared" si="11"/>
        <v>3.8957767076944325E-4</v>
      </c>
    </row>
    <row r="193" spans="2:6" x14ac:dyDescent="0.35">
      <c r="B193" s="194" t="s">
        <v>82</v>
      </c>
      <c r="C193" s="439" t="s">
        <v>247</v>
      </c>
      <c r="D193" s="222">
        <v>4721.7185900000004</v>
      </c>
      <c r="E193" s="195">
        <v>9758.3974899999994</v>
      </c>
      <c r="F193" s="196">
        <f t="shared" si="11"/>
        <v>0.48386208850773105</v>
      </c>
    </row>
    <row r="194" spans="2:6" x14ac:dyDescent="0.35">
      <c r="B194" s="197"/>
      <c r="C194" s="440" t="s">
        <v>111</v>
      </c>
      <c r="D194" s="436">
        <v>4526.06333</v>
      </c>
      <c r="E194" s="198">
        <v>9758.3974899999994</v>
      </c>
      <c r="F194" s="407">
        <f t="shared" si="11"/>
        <v>0.46381215098463879</v>
      </c>
    </row>
    <row r="195" spans="2:6" x14ac:dyDescent="0.35">
      <c r="B195" s="197"/>
      <c r="C195" s="441" t="s">
        <v>113</v>
      </c>
      <c r="D195" s="436">
        <v>195.65526</v>
      </c>
      <c r="E195" s="198">
        <v>9758.3974899999994</v>
      </c>
      <c r="F195" s="407">
        <f>D195/E195</f>
        <v>2.0049937523092226E-2</v>
      </c>
    </row>
    <row r="196" spans="2:6" x14ac:dyDescent="0.35">
      <c r="B196" s="200"/>
      <c r="C196" s="442" t="s">
        <v>69</v>
      </c>
      <c r="D196" s="437">
        <v>3743.8931900000002</v>
      </c>
      <c r="E196" s="201">
        <v>8641.5009099999988</v>
      </c>
      <c r="F196" s="408">
        <f t="shared" ref="F196" si="12">D196/E196</f>
        <v>0.43324570916465954</v>
      </c>
    </row>
    <row r="197" spans="2:6" ht="16.5" customHeight="1" x14ac:dyDescent="0.35">
      <c r="B197" s="203"/>
      <c r="C197" s="443" t="s">
        <v>112</v>
      </c>
      <c r="D197" s="438">
        <v>3548.2379299999998</v>
      </c>
      <c r="E197" s="62">
        <v>8641.5009099999988</v>
      </c>
      <c r="F197" s="371">
        <f>D197/E197</f>
        <v>0.41060435761731584</v>
      </c>
    </row>
    <row r="198" spans="2:6" ht="15" thickBot="1" x14ac:dyDescent="0.4">
      <c r="B198" s="203"/>
      <c r="C198" s="444" t="s">
        <v>114</v>
      </c>
      <c r="D198" s="438">
        <v>195.65526</v>
      </c>
      <c r="E198" s="62">
        <v>8641.5009099999988</v>
      </c>
      <c r="F198" s="371">
        <f t="shared" ref="F198:F225" si="13">D198/E198</f>
        <v>2.2641351547343647E-2</v>
      </c>
    </row>
    <row r="199" spans="2:6" x14ac:dyDescent="0.35">
      <c r="B199" s="194" t="s">
        <v>38</v>
      </c>
      <c r="C199" s="439" t="s">
        <v>248</v>
      </c>
      <c r="D199" s="222">
        <v>7699.8631800000003</v>
      </c>
      <c r="E199" s="195">
        <v>7736.4457300000004</v>
      </c>
      <c r="F199" s="196">
        <f t="shared" si="13"/>
        <v>0.99527140094085553</v>
      </c>
    </row>
    <row r="200" spans="2:6" x14ac:dyDescent="0.35">
      <c r="B200" s="197"/>
      <c r="C200" s="440" t="s">
        <v>111</v>
      </c>
      <c r="D200" s="436">
        <v>7699.8631800000003</v>
      </c>
      <c r="E200" s="198">
        <v>7736.4457300000004</v>
      </c>
      <c r="F200" s="407">
        <f t="shared" si="13"/>
        <v>0.99527140094085553</v>
      </c>
    </row>
    <row r="201" spans="2:6" x14ac:dyDescent="0.35">
      <c r="B201" s="200"/>
      <c r="C201" s="442" t="s">
        <v>69</v>
      </c>
      <c r="D201" s="437">
        <v>4673.4063500000002</v>
      </c>
      <c r="E201" s="201">
        <v>4709.9889000000003</v>
      </c>
      <c r="F201" s="408">
        <f t="shared" si="13"/>
        <v>0.99223298594185649</v>
      </c>
    </row>
    <row r="202" spans="2:6" ht="15" thickBot="1" x14ac:dyDescent="0.4">
      <c r="B202" s="203"/>
      <c r="C202" s="443" t="s">
        <v>112</v>
      </c>
      <c r="D202" s="438">
        <v>4673.4063500000002</v>
      </c>
      <c r="E202" s="62">
        <v>4709.9889000000003</v>
      </c>
      <c r="F202" s="371">
        <f t="shared" si="13"/>
        <v>0.99223298594185649</v>
      </c>
    </row>
    <row r="203" spans="2:6" x14ac:dyDescent="0.35">
      <c r="B203" s="194" t="s">
        <v>249</v>
      </c>
      <c r="C203" s="439" t="s">
        <v>250</v>
      </c>
      <c r="D203" s="222">
        <v>255.57970999999998</v>
      </c>
      <c r="E203" s="195">
        <v>1759.4847000000002</v>
      </c>
      <c r="F203" s="196">
        <f t="shared" si="13"/>
        <v>0.1452582736297735</v>
      </c>
    </row>
    <row r="204" spans="2:6" x14ac:dyDescent="0.35">
      <c r="B204" s="197"/>
      <c r="C204" s="440" t="s">
        <v>111</v>
      </c>
      <c r="D204" s="436">
        <v>97</v>
      </c>
      <c r="E204" s="198">
        <v>1759.4847000000002</v>
      </c>
      <c r="F204" s="407">
        <f t="shared" si="13"/>
        <v>5.5129777485419446E-2</v>
      </c>
    </row>
    <row r="205" spans="2:6" x14ac:dyDescent="0.35">
      <c r="B205" s="197"/>
      <c r="C205" s="441" t="s">
        <v>113</v>
      </c>
      <c r="D205" s="436">
        <v>158.57971000000001</v>
      </c>
      <c r="E205" s="198">
        <v>1759.4847000000002</v>
      </c>
      <c r="F205" s="407">
        <f t="shared" ref="F205" si="14">D205/E205</f>
        <v>9.0128496144354073E-2</v>
      </c>
    </row>
    <row r="206" spans="2:6" x14ac:dyDescent="0.35">
      <c r="B206" s="200"/>
      <c r="C206" s="442" t="s">
        <v>69</v>
      </c>
      <c r="D206" s="437">
        <v>255.57971000000001</v>
      </c>
      <c r="E206" s="201">
        <v>1759.4053600000002</v>
      </c>
      <c r="F206" s="408">
        <f t="shared" si="13"/>
        <v>0.14526482401986088</v>
      </c>
    </row>
    <row r="207" spans="2:6" x14ac:dyDescent="0.35">
      <c r="B207" s="203"/>
      <c r="C207" s="443" t="s">
        <v>112</v>
      </c>
      <c r="D207" s="438">
        <v>97</v>
      </c>
      <c r="E207" s="62">
        <v>1759.4053600000002</v>
      </c>
      <c r="F207" s="371">
        <f t="shared" si="13"/>
        <v>5.5132263550680551E-2</v>
      </c>
    </row>
    <row r="208" spans="2:6" ht="15" thickBot="1" x14ac:dyDescent="0.4">
      <c r="B208" s="409"/>
      <c r="C208" s="444" t="s">
        <v>114</v>
      </c>
      <c r="D208" s="68">
        <v>158.57971000000001</v>
      </c>
      <c r="E208" s="410">
        <v>1759.4053600000002</v>
      </c>
      <c r="F208" s="375">
        <f t="shared" si="13"/>
        <v>9.0132560469180334E-2</v>
      </c>
    </row>
    <row r="209" spans="2:6" x14ac:dyDescent="0.35">
      <c r="B209" s="194" t="s">
        <v>251</v>
      </c>
      <c r="C209" s="439" t="s">
        <v>252</v>
      </c>
      <c r="D209" s="222">
        <v>0.70799999999999996</v>
      </c>
      <c r="E209" s="195">
        <v>573.12360999999999</v>
      </c>
      <c r="F209" s="196">
        <f t="shared" si="13"/>
        <v>1.2353356023842744E-3</v>
      </c>
    </row>
    <row r="210" spans="2:6" x14ac:dyDescent="0.35">
      <c r="B210" s="197"/>
      <c r="C210" s="441" t="s">
        <v>113</v>
      </c>
      <c r="D210" s="436">
        <v>0.70799999999999996</v>
      </c>
      <c r="E210" s="198">
        <v>573.12360999999999</v>
      </c>
      <c r="F210" s="407">
        <f t="shared" si="13"/>
        <v>1.2353356023842744E-3</v>
      </c>
    </row>
    <row r="211" spans="2:6" x14ac:dyDescent="0.35">
      <c r="B211" s="200"/>
      <c r="C211" s="442" t="s">
        <v>69</v>
      </c>
      <c r="D211" s="437">
        <v>0.70799999999999996</v>
      </c>
      <c r="E211" s="201">
        <v>573.07489999999996</v>
      </c>
      <c r="F211" s="408">
        <f>D210/E211</f>
        <v>1.2354406029648133E-3</v>
      </c>
    </row>
    <row r="212" spans="2:6" ht="15" thickBot="1" x14ac:dyDescent="0.4">
      <c r="B212" s="409"/>
      <c r="C212" s="444" t="s">
        <v>114</v>
      </c>
      <c r="D212" s="68">
        <v>0.70799999999999996</v>
      </c>
      <c r="E212" s="410">
        <v>573.07489999999996</v>
      </c>
      <c r="F212" s="375">
        <f t="shared" si="13"/>
        <v>1.2354406029648133E-3</v>
      </c>
    </row>
    <row r="213" spans="2:6" x14ac:dyDescent="0.35">
      <c r="B213" s="194" t="s">
        <v>253</v>
      </c>
      <c r="C213" s="439" t="s">
        <v>255</v>
      </c>
      <c r="D213" s="222">
        <v>2</v>
      </c>
      <c r="E213" s="195">
        <v>70.84165999999999</v>
      </c>
      <c r="F213" s="196">
        <f t="shared" si="13"/>
        <v>2.8231975365907578E-2</v>
      </c>
    </row>
    <row r="214" spans="2:6" x14ac:dyDescent="0.35">
      <c r="B214" s="197"/>
      <c r="C214" s="441" t="s">
        <v>113</v>
      </c>
      <c r="D214" s="436">
        <v>2</v>
      </c>
      <c r="E214" s="198">
        <v>70.84165999999999</v>
      </c>
      <c r="F214" s="407">
        <f t="shared" si="13"/>
        <v>2.8231975365907578E-2</v>
      </c>
    </row>
    <row r="215" spans="2:6" x14ac:dyDescent="0.35">
      <c r="B215" s="200"/>
      <c r="C215" s="442" t="s">
        <v>69</v>
      </c>
      <c r="D215" s="437">
        <v>2</v>
      </c>
      <c r="E215" s="201">
        <v>70.761659999999992</v>
      </c>
      <c r="F215" s="408">
        <f t="shared" si="13"/>
        <v>2.826389318735598E-2</v>
      </c>
    </row>
    <row r="216" spans="2:6" ht="15" thickBot="1" x14ac:dyDescent="0.4">
      <c r="B216" s="409"/>
      <c r="C216" s="444" t="s">
        <v>114</v>
      </c>
      <c r="D216" s="68">
        <v>2</v>
      </c>
      <c r="E216" s="410">
        <v>70.761659999999992</v>
      </c>
      <c r="F216" s="375">
        <f t="shared" si="13"/>
        <v>2.826389318735598E-2</v>
      </c>
    </row>
    <row r="217" spans="2:6" x14ac:dyDescent="0.35">
      <c r="B217" s="194" t="s">
        <v>254</v>
      </c>
      <c r="C217" s="439" t="s">
        <v>256</v>
      </c>
      <c r="D217" s="222">
        <v>272.79813475588674</v>
      </c>
      <c r="E217" s="195">
        <v>474.58407</v>
      </c>
      <c r="F217" s="196">
        <f t="shared" si="13"/>
        <v>0.5748151950314867</v>
      </c>
    </row>
    <row r="218" spans="2:6" x14ac:dyDescent="0.35">
      <c r="B218" s="197"/>
      <c r="C218" s="440" t="s">
        <v>111</v>
      </c>
      <c r="D218" s="436">
        <v>260.50894</v>
      </c>
      <c r="E218" s="198">
        <v>474.58407</v>
      </c>
      <c r="F218" s="407">
        <f t="shared" si="13"/>
        <v>0.54892053161413534</v>
      </c>
    </row>
    <row r="219" spans="2:6" x14ac:dyDescent="0.35">
      <c r="B219" s="197"/>
      <c r="C219" s="441" t="s">
        <v>113</v>
      </c>
      <c r="D219" s="436">
        <v>0.16100200000000001</v>
      </c>
      <c r="E219" s="198">
        <v>474.58407</v>
      </c>
      <c r="F219" s="407">
        <f t="shared" si="13"/>
        <v>3.3924863934012788E-4</v>
      </c>
    </row>
    <row r="220" spans="2:6" x14ac:dyDescent="0.35">
      <c r="B220" s="197"/>
      <c r="C220" s="441" t="s">
        <v>257</v>
      </c>
      <c r="D220" s="436">
        <v>12.128192755886756</v>
      </c>
      <c r="E220" s="198">
        <v>474.58407</v>
      </c>
      <c r="F220" s="407">
        <f t="shared" si="13"/>
        <v>2.5555414778011314E-2</v>
      </c>
    </row>
    <row r="221" spans="2:6" x14ac:dyDescent="0.35">
      <c r="B221" s="200"/>
      <c r="C221" s="442" t="s">
        <v>69</v>
      </c>
      <c r="D221" s="437">
        <v>272.79813475588674</v>
      </c>
      <c r="E221" s="201">
        <v>474.52521999999999</v>
      </c>
      <c r="F221" s="408">
        <f t="shared" si="13"/>
        <v>0.57488648286362254</v>
      </c>
    </row>
    <row r="222" spans="2:6" x14ac:dyDescent="0.35">
      <c r="B222" s="203"/>
      <c r="C222" s="443" t="s">
        <v>112</v>
      </c>
      <c r="D222" s="438">
        <v>260.50894</v>
      </c>
      <c r="E222" s="62">
        <v>474.52521999999999</v>
      </c>
      <c r="F222" s="371">
        <f t="shared" si="13"/>
        <v>0.54898860802382643</v>
      </c>
    </row>
    <row r="223" spans="2:6" x14ac:dyDescent="0.35">
      <c r="B223" s="509"/>
      <c r="C223" s="443" t="s">
        <v>114</v>
      </c>
      <c r="D223" s="510">
        <v>0.16100200000000001</v>
      </c>
      <c r="E223" s="127">
        <v>474.52521999999999</v>
      </c>
      <c r="F223" s="371">
        <f t="shared" si="13"/>
        <v>3.3929071251471104E-4</v>
      </c>
    </row>
    <row r="224" spans="2:6" ht="15" thickBot="1" x14ac:dyDescent="0.4">
      <c r="B224" s="409"/>
      <c r="C224" s="444" t="s">
        <v>266</v>
      </c>
      <c r="D224" s="68">
        <v>12.128192755886756</v>
      </c>
      <c r="E224" s="410">
        <v>474.52521999999999</v>
      </c>
      <c r="F224" s="375">
        <f t="shared" si="13"/>
        <v>2.555858412728149E-2</v>
      </c>
    </row>
    <row r="225" spans="2:10" x14ac:dyDescent="0.35">
      <c r="B225" s="194" t="s">
        <v>404</v>
      </c>
      <c r="C225" s="439" t="s">
        <v>405</v>
      </c>
      <c r="D225" s="222">
        <v>60</v>
      </c>
      <c r="E225" s="195">
        <v>2291.13627</v>
      </c>
      <c r="F225" s="196">
        <f t="shared" si="13"/>
        <v>2.6187879256959257E-2</v>
      </c>
    </row>
    <row r="226" spans="2:10" x14ac:dyDescent="0.35">
      <c r="B226" s="197"/>
      <c r="C226" s="440" t="s">
        <v>113</v>
      </c>
      <c r="D226" s="436">
        <v>60</v>
      </c>
      <c r="E226" s="198">
        <v>2291.13627</v>
      </c>
      <c r="F226" s="407">
        <f t="shared" ref="F226:F228" si="15">D226/E226</f>
        <v>2.6187879256959257E-2</v>
      </c>
    </row>
    <row r="227" spans="2:10" x14ac:dyDescent="0.35">
      <c r="B227" s="200"/>
      <c r="C227" s="442" t="s">
        <v>69</v>
      </c>
      <c r="D227" s="437">
        <v>60</v>
      </c>
      <c r="E227" s="201">
        <v>2291.13627</v>
      </c>
      <c r="F227" s="408">
        <f t="shared" si="15"/>
        <v>2.6187879256959257E-2</v>
      </c>
    </row>
    <row r="228" spans="2:10" ht="15" thickBot="1" x14ac:dyDescent="0.4">
      <c r="B228" s="409"/>
      <c r="C228" s="444" t="s">
        <v>114</v>
      </c>
      <c r="D228" s="68">
        <v>60</v>
      </c>
      <c r="E228" s="410">
        <v>2291.13627</v>
      </c>
      <c r="F228" s="375">
        <f t="shared" si="15"/>
        <v>2.6187879256959257E-2</v>
      </c>
    </row>
    <row r="229" spans="2:10" x14ac:dyDescent="0.35">
      <c r="B229" s="5"/>
    </row>
    <row r="230" spans="2:10" ht="15" thickBot="1" x14ac:dyDescent="0.4">
      <c r="B230" s="5" t="s">
        <v>138</v>
      </c>
    </row>
    <row r="231" spans="2:10" ht="15" thickBot="1" x14ac:dyDescent="0.4">
      <c r="B231" s="863" t="s">
        <v>187</v>
      </c>
      <c r="C231" s="896"/>
      <c r="D231" s="899">
        <v>2022</v>
      </c>
      <c r="E231" s="900"/>
      <c r="F231" s="901"/>
    </row>
    <row r="232" spans="2:10" ht="30" customHeight="1" x14ac:dyDescent="0.35">
      <c r="B232" s="872"/>
      <c r="C232" s="897"/>
      <c r="D232" s="928" t="s">
        <v>107</v>
      </c>
      <c r="E232" s="929" t="s">
        <v>68</v>
      </c>
      <c r="F232" s="930"/>
    </row>
    <row r="233" spans="2:10" ht="24.5" thickBot="1" x14ac:dyDescent="0.4">
      <c r="B233" s="864"/>
      <c r="C233" s="898"/>
      <c r="D233" s="911"/>
      <c r="E233" s="405" t="s">
        <v>109</v>
      </c>
      <c r="F233" s="406" t="s">
        <v>110</v>
      </c>
    </row>
    <row r="234" spans="2:10" x14ac:dyDescent="0.35">
      <c r="B234" s="194"/>
      <c r="C234" s="439" t="s">
        <v>228</v>
      </c>
      <c r="D234" s="222">
        <v>14205.183685069998</v>
      </c>
      <c r="E234" s="195">
        <v>527107.76322000008</v>
      </c>
      <c r="F234" s="196">
        <f t="shared" ref="F234:F299" si="16">D234/E234</f>
        <v>2.6949297043726429E-2</v>
      </c>
      <c r="J234" s="3"/>
    </row>
    <row r="235" spans="2:10" x14ac:dyDescent="0.35">
      <c r="B235" s="197"/>
      <c r="C235" s="440" t="s">
        <v>111</v>
      </c>
      <c r="D235" s="436">
        <v>13298.386879999998</v>
      </c>
      <c r="E235" s="198">
        <v>527107.76322000008</v>
      </c>
      <c r="F235" s="407">
        <f t="shared" si="16"/>
        <v>2.5228971773746427E-2</v>
      </c>
      <c r="J235" s="3"/>
    </row>
    <row r="236" spans="2:10" x14ac:dyDescent="0.35">
      <c r="B236" s="197"/>
      <c r="C236" s="441" t="s">
        <v>113</v>
      </c>
      <c r="D236" s="436">
        <v>894.96471884999983</v>
      </c>
      <c r="E236" s="198">
        <v>527107.76322000008</v>
      </c>
      <c r="F236" s="407">
        <f t="shared" si="16"/>
        <v>1.6978780835684004E-3</v>
      </c>
    </row>
    <row r="237" spans="2:10" x14ac:dyDescent="0.35">
      <c r="B237" s="197"/>
      <c r="C237" s="441" t="s">
        <v>257</v>
      </c>
      <c r="D237" s="436">
        <v>11.832086220000001</v>
      </c>
      <c r="E237" s="198">
        <v>527107.76322000008</v>
      </c>
      <c r="F237" s="407">
        <f t="shared" si="16"/>
        <v>2.2447186411598377E-5</v>
      </c>
    </row>
    <row r="238" spans="2:10" x14ac:dyDescent="0.35">
      <c r="B238" s="200"/>
      <c r="C238" s="442" t="s">
        <v>69</v>
      </c>
      <c r="D238" s="437">
        <v>8332.7243231877474</v>
      </c>
      <c r="E238" s="201">
        <v>427012.43821000005</v>
      </c>
      <c r="F238" s="408">
        <f t="shared" si="16"/>
        <v>1.9514008439936368E-2</v>
      </c>
    </row>
    <row r="239" spans="2:10" x14ac:dyDescent="0.35">
      <c r="B239" s="203"/>
      <c r="C239" s="443" t="s">
        <v>112</v>
      </c>
      <c r="D239" s="438">
        <v>7855.8681200000001</v>
      </c>
      <c r="E239" s="62">
        <v>427012.43821000005</v>
      </c>
      <c r="F239" s="371">
        <f t="shared" si="16"/>
        <v>1.8397281711350456E-2</v>
      </c>
    </row>
    <row r="240" spans="2:10" x14ac:dyDescent="0.35">
      <c r="B240" s="509"/>
      <c r="C240" s="443" t="s">
        <v>114</v>
      </c>
      <c r="D240" s="510">
        <v>465.36410966999995</v>
      </c>
      <c r="E240" s="127">
        <v>427012.43821000005</v>
      </c>
      <c r="F240" s="371">
        <f t="shared" si="16"/>
        <v>1.0898139445791482E-3</v>
      </c>
    </row>
    <row r="241" spans="2:9" ht="15" thickBot="1" x14ac:dyDescent="0.4">
      <c r="B241" s="409"/>
      <c r="C241" s="511" t="s">
        <v>266</v>
      </c>
      <c r="D241" s="68">
        <v>11.49209351774698</v>
      </c>
      <c r="E241" s="410">
        <v>427012.43821000005</v>
      </c>
      <c r="F241" s="375">
        <f t="shared" si="16"/>
        <v>2.691278400676304E-5</v>
      </c>
    </row>
    <row r="242" spans="2:9" x14ac:dyDescent="0.35">
      <c r="B242" s="194" t="s">
        <v>11</v>
      </c>
      <c r="C242" s="228" t="s">
        <v>259</v>
      </c>
      <c r="D242" s="214">
        <v>5.9190628900000002</v>
      </c>
      <c r="E242" s="195">
        <v>1928.6544000000001</v>
      </c>
      <c r="F242" s="196">
        <f t="shared" si="16"/>
        <v>3.0690116850380245E-3</v>
      </c>
      <c r="I242" s="538"/>
    </row>
    <row r="243" spans="2:9" x14ac:dyDescent="0.35">
      <c r="B243" s="197"/>
      <c r="C243" s="609" t="s">
        <v>111</v>
      </c>
      <c r="D243" s="210">
        <v>1.7596600000000002</v>
      </c>
      <c r="E243" s="198">
        <v>1928.6544000000001</v>
      </c>
      <c r="F243" s="407">
        <f t="shared" si="16"/>
        <v>9.1237704380836722E-4</v>
      </c>
    </row>
    <row r="244" spans="2:9" x14ac:dyDescent="0.35">
      <c r="B244" s="197"/>
      <c r="C244" s="610" t="s">
        <v>113</v>
      </c>
      <c r="D244" s="210">
        <v>4.15940289</v>
      </c>
      <c r="E244" s="198">
        <v>1928.6544000000001</v>
      </c>
      <c r="F244" s="407">
        <f t="shared" si="16"/>
        <v>2.1566346412296572E-3</v>
      </c>
    </row>
    <row r="245" spans="2:9" x14ac:dyDescent="0.35">
      <c r="B245" s="200"/>
      <c r="C245" s="611" t="s">
        <v>69</v>
      </c>
      <c r="D245" s="216">
        <v>5.9190628900000002</v>
      </c>
      <c r="E245" s="201">
        <v>1713.7060000000001</v>
      </c>
      <c r="F245" s="408">
        <f t="shared" si="16"/>
        <v>3.4539546981804344E-3</v>
      </c>
    </row>
    <row r="246" spans="2:9" x14ac:dyDescent="0.35">
      <c r="B246" s="203"/>
      <c r="C246" s="612" t="s">
        <v>112</v>
      </c>
      <c r="D246" s="61">
        <v>1.7596600000000002</v>
      </c>
      <c r="E246" s="62">
        <v>1713.7060000000001</v>
      </c>
      <c r="F246" s="371">
        <f t="shared" si="16"/>
        <v>1.0268155681312898E-3</v>
      </c>
    </row>
    <row r="247" spans="2:9" ht="15" thickBot="1" x14ac:dyDescent="0.4">
      <c r="B247" s="409"/>
      <c r="C247" s="613" t="s">
        <v>114</v>
      </c>
      <c r="D247" s="430">
        <v>4.15940289</v>
      </c>
      <c r="E247" s="410">
        <v>1713.7060000000001</v>
      </c>
      <c r="F247" s="375">
        <f t="shared" si="16"/>
        <v>2.4271391300491447E-3</v>
      </c>
    </row>
    <row r="248" spans="2:9" x14ac:dyDescent="0.35">
      <c r="B248" s="194" t="s">
        <v>13</v>
      </c>
      <c r="C248" s="228" t="s">
        <v>14</v>
      </c>
      <c r="D248" s="214">
        <v>504.55395999999996</v>
      </c>
      <c r="E248" s="195">
        <v>11324.397650000001</v>
      </c>
      <c r="F248" s="196">
        <f t="shared" si="16"/>
        <v>4.4554595802276505E-2</v>
      </c>
    </row>
    <row r="249" spans="2:9" x14ac:dyDescent="0.35">
      <c r="B249" s="197"/>
      <c r="C249" s="609" t="s">
        <v>111</v>
      </c>
      <c r="D249" s="210">
        <v>230.36096000000001</v>
      </c>
      <c r="E249" s="198">
        <v>11324.397650000001</v>
      </c>
      <c r="F249" s="407">
        <f t="shared" si="16"/>
        <v>2.034200556353653E-2</v>
      </c>
      <c r="G249" s="11"/>
    </row>
    <row r="250" spans="2:9" x14ac:dyDescent="0.35">
      <c r="B250" s="197"/>
      <c r="C250" s="610" t="s">
        <v>113</v>
      </c>
      <c r="D250" s="210">
        <v>274.19299999999998</v>
      </c>
      <c r="E250" s="198">
        <v>11324.397650000001</v>
      </c>
      <c r="F250" s="407">
        <f t="shared" si="16"/>
        <v>2.4212590238739978E-2</v>
      </c>
    </row>
    <row r="251" spans="2:9" x14ac:dyDescent="0.35">
      <c r="B251" s="200"/>
      <c r="C251" s="611" t="s">
        <v>69</v>
      </c>
      <c r="D251" s="216">
        <v>504.30395999999996</v>
      </c>
      <c r="E251" s="201">
        <v>11320.65387</v>
      </c>
      <c r="F251" s="408">
        <f t="shared" si="16"/>
        <v>4.4547246633555096E-2</v>
      </c>
    </row>
    <row r="252" spans="2:9" x14ac:dyDescent="0.35">
      <c r="B252" s="203"/>
      <c r="C252" s="612" t="s">
        <v>112</v>
      </c>
      <c r="D252" s="61">
        <v>230.11096000000001</v>
      </c>
      <c r="E252" s="62">
        <v>11320.65387</v>
      </c>
      <c r="F252" s="371">
        <f t="shared" si="16"/>
        <v>2.0326649206173459E-2</v>
      </c>
    </row>
    <row r="253" spans="2:9" ht="15" thickBot="1" x14ac:dyDescent="0.4">
      <c r="B253" s="409"/>
      <c r="C253" s="613" t="s">
        <v>114</v>
      </c>
      <c r="D253" s="430">
        <v>274.19299999999998</v>
      </c>
      <c r="E253" s="410">
        <v>11320.65387</v>
      </c>
      <c r="F253" s="375">
        <f t="shared" si="16"/>
        <v>2.4220597427381637E-2</v>
      </c>
    </row>
    <row r="254" spans="2:9" x14ac:dyDescent="0.35">
      <c r="B254" s="194" t="s">
        <v>15</v>
      </c>
      <c r="C254" s="439" t="s">
        <v>304</v>
      </c>
      <c r="D254" s="222">
        <v>20.074810000000003</v>
      </c>
      <c r="E254" s="195">
        <v>26408.90494</v>
      </c>
      <c r="F254" s="196">
        <f t="shared" si="16"/>
        <v>7.6015306373396348E-4</v>
      </c>
    </row>
    <row r="255" spans="2:9" x14ac:dyDescent="0.35">
      <c r="B255" s="197"/>
      <c r="C255" s="440" t="s">
        <v>111</v>
      </c>
      <c r="D255" s="436">
        <v>17.15146</v>
      </c>
      <c r="E255" s="198">
        <v>26408.90494</v>
      </c>
      <c r="F255" s="407">
        <f t="shared" si="16"/>
        <v>6.4945744774224626E-4</v>
      </c>
    </row>
    <row r="256" spans="2:9" x14ac:dyDescent="0.35">
      <c r="B256" s="197"/>
      <c r="C256" s="441" t="s">
        <v>113</v>
      </c>
      <c r="D256" s="436">
        <v>0.91500000000000004</v>
      </c>
      <c r="E256" s="198">
        <v>26408.90494</v>
      </c>
      <c r="F256" s="407">
        <f t="shared" ref="F256" si="17">D256/E256</f>
        <v>3.4647404050976151E-5</v>
      </c>
    </row>
    <row r="257" spans="2:6" x14ac:dyDescent="0.35">
      <c r="B257" s="200"/>
      <c r="C257" s="442" t="s">
        <v>69</v>
      </c>
      <c r="D257" s="437">
        <v>20.039070000000002</v>
      </c>
      <c r="E257" s="201">
        <v>5197.3389500000003</v>
      </c>
      <c r="F257" s="408">
        <f t="shared" si="16"/>
        <v>3.8556403945907746E-3</v>
      </c>
    </row>
    <row r="258" spans="2:6" x14ac:dyDescent="0.35">
      <c r="B258" s="203"/>
      <c r="C258" s="443" t="s">
        <v>112</v>
      </c>
      <c r="D258" s="438">
        <v>17.11572</v>
      </c>
      <c r="E258" s="62">
        <v>5197.3389500000003</v>
      </c>
      <c r="F258" s="371">
        <f t="shared" si="16"/>
        <v>3.2931698633971137E-3</v>
      </c>
    </row>
    <row r="259" spans="2:6" ht="15" thickBot="1" x14ac:dyDescent="0.4">
      <c r="B259" s="409"/>
      <c r="C259" s="444" t="s">
        <v>114</v>
      </c>
      <c r="D259" s="438">
        <v>0.91500000000000004</v>
      </c>
      <c r="E259" s="410">
        <v>26408.90494</v>
      </c>
      <c r="F259" s="375">
        <f t="shared" ref="F259" si="18">D259/E259</f>
        <v>3.4647404050976151E-5</v>
      </c>
    </row>
    <row r="260" spans="2:6" x14ac:dyDescent="0.35">
      <c r="B260" s="194" t="s">
        <v>30</v>
      </c>
      <c r="C260" s="439" t="s">
        <v>41</v>
      </c>
      <c r="D260" s="222">
        <v>5.0000000000000001E-3</v>
      </c>
      <c r="E260" s="195">
        <v>10213.93543</v>
      </c>
      <c r="F260" s="196">
        <f t="shared" si="16"/>
        <v>4.8952727714668936E-7</v>
      </c>
    </row>
    <row r="261" spans="2:6" x14ac:dyDescent="0.35">
      <c r="B261" s="197"/>
      <c r="C261" s="440" t="s">
        <v>113</v>
      </c>
      <c r="D261" s="436">
        <v>5.0000000000000001E-3</v>
      </c>
      <c r="E261" s="198">
        <v>10213.93543</v>
      </c>
      <c r="F261" s="407">
        <f t="shared" si="16"/>
        <v>4.8952727714668936E-7</v>
      </c>
    </row>
    <row r="262" spans="2:6" x14ac:dyDescent="0.35">
      <c r="B262" s="200"/>
      <c r="C262" s="442" t="s">
        <v>69</v>
      </c>
      <c r="D262" s="437">
        <v>5.0000000000000001E-3</v>
      </c>
      <c r="E262" s="201">
        <v>10212.956259999999</v>
      </c>
      <c r="F262" s="408">
        <f t="shared" si="16"/>
        <v>4.8957421070948568E-7</v>
      </c>
    </row>
    <row r="263" spans="2:6" ht="15" thickBot="1" x14ac:dyDescent="0.4">
      <c r="B263" s="203"/>
      <c r="C263" s="443" t="s">
        <v>114</v>
      </c>
      <c r="D263" s="438">
        <v>5.0000000000000001E-3</v>
      </c>
      <c r="E263" s="62">
        <v>10212.956259999999</v>
      </c>
      <c r="F263" s="371">
        <f t="shared" si="16"/>
        <v>4.8957421070948568E-7</v>
      </c>
    </row>
    <row r="264" spans="2:6" x14ac:dyDescent="0.35">
      <c r="B264" s="194" t="s">
        <v>73</v>
      </c>
      <c r="C264" s="439" t="s">
        <v>242</v>
      </c>
      <c r="D264" s="222">
        <v>31.074619999999999</v>
      </c>
      <c r="E264" s="195">
        <v>14722.129040000002</v>
      </c>
      <c r="F264" s="196">
        <f t="shared" si="16"/>
        <v>2.1107422653048554E-3</v>
      </c>
    </row>
    <row r="265" spans="2:6" x14ac:dyDescent="0.35">
      <c r="B265" s="197"/>
      <c r="C265" s="440" t="s">
        <v>111</v>
      </c>
      <c r="D265" s="436">
        <v>29.42812</v>
      </c>
      <c r="E265" s="198">
        <v>14722.129040000002</v>
      </c>
      <c r="F265" s="407">
        <f t="shared" si="16"/>
        <v>1.9989038215901954E-3</v>
      </c>
    </row>
    <row r="266" spans="2:6" x14ac:dyDescent="0.35">
      <c r="B266" s="197"/>
      <c r="C266" s="441" t="s">
        <v>113</v>
      </c>
      <c r="D266" s="436">
        <v>1.6465000000000001</v>
      </c>
      <c r="E266" s="198">
        <v>14722.129040000002</v>
      </c>
      <c r="F266" s="407">
        <f t="shared" si="16"/>
        <v>1.118384437146599E-4</v>
      </c>
    </row>
    <row r="267" spans="2:6" x14ac:dyDescent="0.35">
      <c r="B267" s="200"/>
      <c r="C267" s="442" t="s">
        <v>69</v>
      </c>
      <c r="D267" s="437">
        <v>31.074619999999999</v>
      </c>
      <c r="E267" s="201">
        <v>13427.406330000002</v>
      </c>
      <c r="F267" s="408">
        <f t="shared" si="16"/>
        <v>2.3142682388758839E-3</v>
      </c>
    </row>
    <row r="268" spans="2:6" x14ac:dyDescent="0.35">
      <c r="B268" s="203"/>
      <c r="C268" s="443" t="s">
        <v>112</v>
      </c>
      <c r="D268" s="438">
        <v>29.42812</v>
      </c>
      <c r="E268" s="62">
        <v>13427.406330000002</v>
      </c>
      <c r="F268" s="371">
        <f t="shared" si="16"/>
        <v>2.1916458977077813E-3</v>
      </c>
    </row>
    <row r="269" spans="2:6" ht="15" thickBot="1" x14ac:dyDescent="0.4">
      <c r="B269" s="409"/>
      <c r="C269" s="444" t="s">
        <v>114</v>
      </c>
      <c r="D269" s="68">
        <v>1.6465000000000001</v>
      </c>
      <c r="E269" s="410">
        <v>13427.406330000002</v>
      </c>
      <c r="F269" s="375">
        <f t="shared" si="16"/>
        <v>1.2262234116810255E-4</v>
      </c>
    </row>
    <row r="270" spans="2:6" x14ac:dyDescent="0.35">
      <c r="B270" s="194" t="s">
        <v>74</v>
      </c>
      <c r="C270" s="439" t="s">
        <v>42</v>
      </c>
      <c r="D270" s="222">
        <v>5.1573099999999998</v>
      </c>
      <c r="E270" s="195">
        <v>6017.8286000000007</v>
      </c>
      <c r="F270" s="196">
        <f t="shared" si="16"/>
        <v>8.5700513304749141E-4</v>
      </c>
    </row>
    <row r="271" spans="2:6" x14ac:dyDescent="0.35">
      <c r="B271" s="197"/>
      <c r="C271" s="441" t="s">
        <v>113</v>
      </c>
      <c r="D271" s="436">
        <v>5.1573099999999998</v>
      </c>
      <c r="E271" s="198">
        <v>6017.8286000000007</v>
      </c>
      <c r="F271" s="407">
        <f t="shared" si="16"/>
        <v>8.5700513304749141E-4</v>
      </c>
    </row>
    <row r="272" spans="2:6" x14ac:dyDescent="0.35">
      <c r="B272" s="200"/>
      <c r="C272" s="442" t="s">
        <v>69</v>
      </c>
      <c r="D272" s="437">
        <v>5.1573099999999998</v>
      </c>
      <c r="E272" s="201">
        <v>5585.6518400000004</v>
      </c>
      <c r="F272" s="408">
        <f t="shared" si="16"/>
        <v>9.2331390278703788E-4</v>
      </c>
    </row>
    <row r="273" spans="2:6" ht="15" thickBot="1" x14ac:dyDescent="0.4">
      <c r="B273" s="409"/>
      <c r="C273" s="444" t="s">
        <v>114</v>
      </c>
      <c r="D273" s="68">
        <v>5.1573099999999998</v>
      </c>
      <c r="E273" s="410">
        <v>5585.6518400000004</v>
      </c>
      <c r="F273" s="375">
        <f t="shared" si="16"/>
        <v>9.2331390278703788E-4</v>
      </c>
    </row>
    <row r="274" spans="2:6" x14ac:dyDescent="0.35">
      <c r="B274" s="194" t="s">
        <v>31</v>
      </c>
      <c r="C274" s="439" t="s">
        <v>243</v>
      </c>
      <c r="D274" s="222">
        <v>105.52964</v>
      </c>
      <c r="E274" s="195">
        <v>30142.074280000001</v>
      </c>
      <c r="F274" s="196">
        <f t="shared" si="16"/>
        <v>3.5010742465730531E-3</v>
      </c>
    </row>
    <row r="275" spans="2:6" x14ac:dyDescent="0.35">
      <c r="B275" s="197"/>
      <c r="C275" s="440" t="s">
        <v>113</v>
      </c>
      <c r="D275" s="436">
        <v>105.52964</v>
      </c>
      <c r="E275" s="198">
        <v>30142.074280000001</v>
      </c>
      <c r="F275" s="407">
        <f t="shared" si="16"/>
        <v>3.5010742465730531E-3</v>
      </c>
    </row>
    <row r="276" spans="2:6" x14ac:dyDescent="0.35">
      <c r="B276" s="200"/>
      <c r="C276" s="442" t="s">
        <v>69</v>
      </c>
      <c r="D276" s="437">
        <v>105.52964</v>
      </c>
      <c r="E276" s="201">
        <v>30140.879570000001</v>
      </c>
      <c r="F276" s="408">
        <f t="shared" si="16"/>
        <v>3.5012130205064216E-3</v>
      </c>
    </row>
    <row r="277" spans="2:6" ht="15" thickBot="1" x14ac:dyDescent="0.4">
      <c r="B277" s="203"/>
      <c r="C277" s="443" t="s">
        <v>114</v>
      </c>
      <c r="D277" s="438">
        <v>105.52964</v>
      </c>
      <c r="E277" s="62">
        <v>30140.879570000001</v>
      </c>
      <c r="F277" s="371">
        <f t="shared" si="16"/>
        <v>3.5012130205064216E-3</v>
      </c>
    </row>
    <row r="278" spans="2:6" x14ac:dyDescent="0.35">
      <c r="B278" s="194" t="s">
        <v>75</v>
      </c>
      <c r="C278" s="439" t="s">
        <v>44</v>
      </c>
      <c r="D278" s="222">
        <v>1893.45718536</v>
      </c>
      <c r="E278" s="195">
        <v>8342.5648099999999</v>
      </c>
      <c r="F278" s="196">
        <f t="shared" si="16"/>
        <v>0.22696343732210095</v>
      </c>
    </row>
    <row r="279" spans="2:6" x14ac:dyDescent="0.35">
      <c r="B279" s="197"/>
      <c r="C279" s="440" t="s">
        <v>111</v>
      </c>
      <c r="D279" s="436">
        <v>1683.1257599999999</v>
      </c>
      <c r="E279" s="198">
        <v>8342.5648099999999</v>
      </c>
      <c r="F279" s="407">
        <f t="shared" si="16"/>
        <v>0.20175159538257156</v>
      </c>
    </row>
    <row r="280" spans="2:6" x14ac:dyDescent="0.35">
      <c r="B280" s="197"/>
      <c r="C280" s="441" t="s">
        <v>113</v>
      </c>
      <c r="D280" s="436">
        <v>210.33142536000003</v>
      </c>
      <c r="E280" s="198">
        <v>8342.5648099999999</v>
      </c>
      <c r="F280" s="407">
        <f t="shared" si="16"/>
        <v>2.5211841939529391E-2</v>
      </c>
    </row>
    <row r="281" spans="2:6" x14ac:dyDescent="0.35">
      <c r="B281" s="200"/>
      <c r="C281" s="442" t="s">
        <v>69</v>
      </c>
      <c r="D281" s="437">
        <v>505.36142536</v>
      </c>
      <c r="E281" s="201">
        <v>4461.7815799999998</v>
      </c>
      <c r="F281" s="408">
        <f t="shared" si="16"/>
        <v>0.11326449228830247</v>
      </c>
    </row>
    <row r="282" spans="2:6" x14ac:dyDescent="0.35">
      <c r="B282" s="203"/>
      <c r="C282" s="443" t="s">
        <v>112</v>
      </c>
      <c r="D282" s="438">
        <v>315.52999999999997</v>
      </c>
      <c r="E282" s="62">
        <v>4461.7815799999998</v>
      </c>
      <c r="F282" s="371">
        <f t="shared" si="16"/>
        <v>7.0718387788045858E-2</v>
      </c>
    </row>
    <row r="283" spans="2:6" ht="15" thickBot="1" x14ac:dyDescent="0.4">
      <c r="B283" s="409"/>
      <c r="C283" s="444" t="s">
        <v>114</v>
      </c>
      <c r="D283" s="68">
        <v>189.83142536000003</v>
      </c>
      <c r="E283" s="410">
        <v>4461.7815799999998</v>
      </c>
      <c r="F283" s="375">
        <f t="shared" si="16"/>
        <v>4.2546104500256608E-2</v>
      </c>
    </row>
    <row r="284" spans="2:6" x14ac:dyDescent="0.35">
      <c r="B284" s="194" t="s">
        <v>33</v>
      </c>
      <c r="C284" s="439" t="s">
        <v>76</v>
      </c>
      <c r="D284" s="222">
        <v>34.634988659999998</v>
      </c>
      <c r="E284" s="195">
        <v>8935.5557200000003</v>
      </c>
      <c r="F284" s="196">
        <f t="shared" si="16"/>
        <v>3.8760866973811445E-3</v>
      </c>
    </row>
    <row r="285" spans="2:6" x14ac:dyDescent="0.35">
      <c r="B285" s="197"/>
      <c r="C285" s="440" t="s">
        <v>113</v>
      </c>
      <c r="D285" s="436">
        <v>34.634988659999998</v>
      </c>
      <c r="E285" s="198">
        <v>8935.5557200000003</v>
      </c>
      <c r="F285" s="407">
        <f t="shared" si="16"/>
        <v>3.8760866973811445E-3</v>
      </c>
    </row>
    <row r="286" spans="2:6" x14ac:dyDescent="0.35">
      <c r="B286" s="200"/>
      <c r="C286" s="442" t="s">
        <v>69</v>
      </c>
      <c r="D286" s="437">
        <v>34.634988659999998</v>
      </c>
      <c r="E286" s="201">
        <v>8923.2827099999995</v>
      </c>
      <c r="F286" s="408">
        <f t="shared" si="16"/>
        <v>3.8814178352979695E-3</v>
      </c>
    </row>
    <row r="287" spans="2:6" ht="15" thickBot="1" x14ac:dyDescent="0.4">
      <c r="B287" s="203"/>
      <c r="C287" s="443" t="s">
        <v>114</v>
      </c>
      <c r="D287" s="438">
        <v>34.634988659999998</v>
      </c>
      <c r="E287" s="62">
        <v>8923.2827099999995</v>
      </c>
      <c r="F287" s="371">
        <f t="shared" si="16"/>
        <v>3.8814178352979695E-3</v>
      </c>
    </row>
    <row r="288" spans="2:6" x14ac:dyDescent="0.35">
      <c r="B288" s="194" t="s">
        <v>32</v>
      </c>
      <c r="C288" s="439" t="s">
        <v>244</v>
      </c>
      <c r="D288" s="222">
        <v>25.609501942000001</v>
      </c>
      <c r="E288" s="195">
        <v>7529.5027499999987</v>
      </c>
      <c r="F288" s="196">
        <f t="shared" si="16"/>
        <v>3.4012208763719498E-3</v>
      </c>
    </row>
    <row r="289" spans="2:6" x14ac:dyDescent="0.35">
      <c r="B289" s="197"/>
      <c r="C289" s="440" t="s">
        <v>113</v>
      </c>
      <c r="D289" s="436">
        <v>25.609501942000001</v>
      </c>
      <c r="E289" s="198">
        <v>7529.5027499999987</v>
      </c>
      <c r="F289" s="407">
        <f t="shared" si="16"/>
        <v>3.4012208763719498E-3</v>
      </c>
    </row>
    <row r="290" spans="2:6" x14ac:dyDescent="0.35">
      <c r="B290" s="200"/>
      <c r="C290" s="442" t="s">
        <v>69</v>
      </c>
      <c r="D290" s="437">
        <v>25.609501942000001</v>
      </c>
      <c r="E290" s="201">
        <v>7026.4303999999993</v>
      </c>
      <c r="F290" s="408">
        <f t="shared" si="16"/>
        <v>3.6447385776424974E-3</v>
      </c>
    </row>
    <row r="291" spans="2:6" ht="15" thickBot="1" x14ac:dyDescent="0.4">
      <c r="B291" s="203"/>
      <c r="C291" s="443" t="s">
        <v>114</v>
      </c>
      <c r="D291" s="438">
        <v>25.609501942000001</v>
      </c>
      <c r="E291" s="62">
        <v>7026.4303999999993</v>
      </c>
      <c r="F291" s="371">
        <f t="shared" si="16"/>
        <v>3.6447385776424974E-3</v>
      </c>
    </row>
    <row r="292" spans="2:6" x14ac:dyDescent="0.35">
      <c r="B292" s="194" t="s">
        <v>34</v>
      </c>
      <c r="C292" s="439" t="s">
        <v>45</v>
      </c>
      <c r="D292" s="222">
        <v>2.2050200000000002</v>
      </c>
      <c r="E292" s="195">
        <v>1496.1241500000001</v>
      </c>
      <c r="F292" s="196">
        <f t="shared" si="16"/>
        <v>1.4738215408126392E-3</v>
      </c>
    </row>
    <row r="293" spans="2:6" x14ac:dyDescent="0.35">
      <c r="B293" s="197"/>
      <c r="C293" s="440" t="s">
        <v>113</v>
      </c>
      <c r="D293" s="436">
        <v>2.2050200000000002</v>
      </c>
      <c r="E293" s="198">
        <v>1496.1241500000001</v>
      </c>
      <c r="F293" s="407">
        <f t="shared" si="16"/>
        <v>1.4738215408126392E-3</v>
      </c>
    </row>
    <row r="294" spans="2:6" x14ac:dyDescent="0.35">
      <c r="B294" s="200"/>
      <c r="C294" s="442" t="s">
        <v>69</v>
      </c>
      <c r="D294" s="437">
        <v>2.2050200000000002</v>
      </c>
      <c r="E294" s="201">
        <v>1483.0066900000002</v>
      </c>
      <c r="F294" s="408">
        <f t="shared" si="16"/>
        <v>1.4868577565216512E-3</v>
      </c>
    </row>
    <row r="295" spans="2:6" ht="15" thickBot="1" x14ac:dyDescent="0.4">
      <c r="B295" s="203"/>
      <c r="C295" s="443" t="s">
        <v>114</v>
      </c>
      <c r="D295" s="438">
        <v>2.2050200000000002</v>
      </c>
      <c r="E295" s="62">
        <v>1483.0066900000002</v>
      </c>
      <c r="F295" s="371">
        <f t="shared" si="16"/>
        <v>1.4868577565216512E-3</v>
      </c>
    </row>
    <row r="296" spans="2:6" x14ac:dyDescent="0.35">
      <c r="B296" s="194" t="s">
        <v>80</v>
      </c>
      <c r="C296" s="439" t="s">
        <v>245</v>
      </c>
      <c r="D296" s="222">
        <v>17.04683</v>
      </c>
      <c r="E296" s="195">
        <v>354.23280999999997</v>
      </c>
      <c r="F296" s="196">
        <f t="shared" si="16"/>
        <v>4.8123238499561918E-2</v>
      </c>
    </row>
    <row r="297" spans="2:6" x14ac:dyDescent="0.35">
      <c r="B297" s="197"/>
      <c r="C297" s="440" t="s">
        <v>111</v>
      </c>
      <c r="D297" s="436">
        <v>17.04683</v>
      </c>
      <c r="E297" s="198">
        <v>354.23280999999997</v>
      </c>
      <c r="F297" s="407">
        <f t="shared" si="16"/>
        <v>4.8123238499561918E-2</v>
      </c>
    </row>
    <row r="298" spans="2:6" x14ac:dyDescent="0.35">
      <c r="B298" s="200"/>
      <c r="C298" s="442" t="s">
        <v>69</v>
      </c>
      <c r="D298" s="437">
        <v>17.02478</v>
      </c>
      <c r="E298" s="201">
        <v>353.40863999999999</v>
      </c>
      <c r="F298" s="408">
        <f t="shared" si="16"/>
        <v>4.8173072395739959E-2</v>
      </c>
    </row>
    <row r="299" spans="2:6" ht="15" thickBot="1" x14ac:dyDescent="0.4">
      <c r="B299" s="203"/>
      <c r="C299" s="443" t="s">
        <v>112</v>
      </c>
      <c r="D299" s="438">
        <v>17.02478</v>
      </c>
      <c r="E299" s="62">
        <v>353.40863999999999</v>
      </c>
      <c r="F299" s="371">
        <f t="shared" si="16"/>
        <v>4.8173072395739959E-2</v>
      </c>
    </row>
    <row r="300" spans="2:6" x14ac:dyDescent="0.35">
      <c r="B300" s="194" t="s">
        <v>29</v>
      </c>
      <c r="C300" s="439" t="s">
        <v>246</v>
      </c>
      <c r="D300" s="222">
        <v>2.0097900000000002</v>
      </c>
      <c r="E300" s="195">
        <v>2546.8458500000002</v>
      </c>
      <c r="F300" s="196">
        <f t="shared" ref="F300:F305" si="19">D300/E300</f>
        <v>7.8912903189645343E-4</v>
      </c>
    </row>
    <row r="301" spans="2:6" x14ac:dyDescent="0.35">
      <c r="B301" s="197"/>
      <c r="C301" s="440" t="s">
        <v>113</v>
      </c>
      <c r="D301" s="436">
        <v>2.0097900000000002</v>
      </c>
      <c r="E301" s="198">
        <v>2546.8458500000002</v>
      </c>
      <c r="F301" s="407">
        <f t="shared" si="19"/>
        <v>7.8912903189645343E-4</v>
      </c>
    </row>
    <row r="302" spans="2:6" x14ac:dyDescent="0.35">
      <c r="B302" s="200"/>
      <c r="C302" s="442" t="s">
        <v>69</v>
      </c>
      <c r="D302" s="437">
        <v>2.0097900000000002</v>
      </c>
      <c r="E302" s="201">
        <v>2546.7003500000001</v>
      </c>
      <c r="F302" s="408">
        <f t="shared" si="19"/>
        <v>7.8917411700987912E-4</v>
      </c>
    </row>
    <row r="303" spans="2:6" ht="15" thickBot="1" x14ac:dyDescent="0.4">
      <c r="B303" s="203"/>
      <c r="C303" s="443" t="s">
        <v>114</v>
      </c>
      <c r="D303" s="438">
        <v>2.0097900000000002</v>
      </c>
      <c r="E303" s="62">
        <v>2546.7003500000001</v>
      </c>
      <c r="F303" s="371">
        <f t="shared" si="19"/>
        <v>7.8917411700987912E-4</v>
      </c>
    </row>
    <row r="304" spans="2:6" x14ac:dyDescent="0.35">
      <c r="B304" s="194" t="s">
        <v>82</v>
      </c>
      <c r="C304" s="439" t="s">
        <v>247</v>
      </c>
      <c r="D304" s="222">
        <v>3804.5801299999994</v>
      </c>
      <c r="E304" s="195">
        <v>8979.8919800000003</v>
      </c>
      <c r="F304" s="196">
        <f t="shared" si="19"/>
        <v>0.42367771666669862</v>
      </c>
    </row>
    <row r="305" spans="2:6" x14ac:dyDescent="0.35">
      <c r="B305" s="197"/>
      <c r="C305" s="440" t="s">
        <v>111</v>
      </c>
      <c r="D305" s="436">
        <v>3717.8427299999998</v>
      </c>
      <c r="E305" s="198">
        <v>8979.8919800000003</v>
      </c>
      <c r="F305" s="407">
        <f t="shared" si="19"/>
        <v>0.41401864724880572</v>
      </c>
    </row>
    <row r="306" spans="2:6" x14ac:dyDescent="0.35">
      <c r="B306" s="197"/>
      <c r="C306" s="441" t="s">
        <v>113</v>
      </c>
      <c r="D306" s="436">
        <v>86.737400000000008</v>
      </c>
      <c r="E306" s="198">
        <v>8979.8919800000003</v>
      </c>
      <c r="F306" s="407">
        <f>D306/E306</f>
        <v>9.6590694178929314E-3</v>
      </c>
    </row>
    <row r="307" spans="2:6" x14ac:dyDescent="0.35">
      <c r="B307" s="200"/>
      <c r="C307" s="442" t="s">
        <v>69</v>
      </c>
      <c r="D307" s="437">
        <v>3487.7581699999996</v>
      </c>
      <c r="E307" s="201">
        <v>8596.9129699999994</v>
      </c>
      <c r="F307" s="408">
        <f t="shared" ref="F307" si="20">D307/E307</f>
        <v>0.4056989040334556</v>
      </c>
    </row>
    <row r="308" spans="2:6" ht="16.5" customHeight="1" x14ac:dyDescent="0.35">
      <c r="B308" s="203"/>
      <c r="C308" s="443" t="s">
        <v>112</v>
      </c>
      <c r="D308" s="438">
        <v>3401.0207700000001</v>
      </c>
      <c r="E308" s="62">
        <v>8596.9129699999994</v>
      </c>
      <c r="F308" s="371">
        <f>D308/E308</f>
        <v>0.39560953819915201</v>
      </c>
    </row>
    <row r="309" spans="2:6" ht="15" thickBot="1" x14ac:dyDescent="0.4">
      <c r="B309" s="203"/>
      <c r="C309" s="444" t="s">
        <v>114</v>
      </c>
      <c r="D309" s="438">
        <v>86.737400000000008</v>
      </c>
      <c r="E309" s="62">
        <v>8596.9129699999994</v>
      </c>
      <c r="F309" s="371">
        <f t="shared" ref="F309:F335" si="21">D309/E309</f>
        <v>1.008936583430366E-2</v>
      </c>
    </row>
    <row r="310" spans="2:6" x14ac:dyDescent="0.35">
      <c r="B310" s="194" t="s">
        <v>38</v>
      </c>
      <c r="C310" s="439" t="s">
        <v>248</v>
      </c>
      <c r="D310" s="222">
        <v>7338.469070000001</v>
      </c>
      <c r="E310" s="195">
        <v>7339.6790700000001</v>
      </c>
      <c r="F310" s="196">
        <f t="shared" si="21"/>
        <v>0.99983514265563123</v>
      </c>
    </row>
    <row r="311" spans="2:6" x14ac:dyDescent="0.35">
      <c r="B311" s="197"/>
      <c r="C311" s="440" t="s">
        <v>111</v>
      </c>
      <c r="D311" s="436">
        <v>7338.469070000001</v>
      </c>
      <c r="E311" s="198">
        <v>7339.6790700000001</v>
      </c>
      <c r="F311" s="407">
        <f t="shared" si="21"/>
        <v>0.99983514265563123</v>
      </c>
    </row>
    <row r="312" spans="2:6" x14ac:dyDescent="0.35">
      <c r="B312" s="200"/>
      <c r="C312" s="442" t="s">
        <v>69</v>
      </c>
      <c r="D312" s="437">
        <v>4543.48963</v>
      </c>
      <c r="E312" s="201">
        <v>4544.6996300000001</v>
      </c>
      <c r="F312" s="408">
        <f t="shared" si="21"/>
        <v>0.99973375578178747</v>
      </c>
    </row>
    <row r="313" spans="2:6" ht="15" thickBot="1" x14ac:dyDescent="0.4">
      <c r="B313" s="203"/>
      <c r="C313" s="443" t="s">
        <v>112</v>
      </c>
      <c r="D313" s="438">
        <v>4543.48963</v>
      </c>
      <c r="E313" s="62">
        <v>4544.6996300000001</v>
      </c>
      <c r="F313" s="371">
        <f t="shared" si="21"/>
        <v>0.99973375578178747</v>
      </c>
    </row>
    <row r="314" spans="2:6" x14ac:dyDescent="0.35">
      <c r="B314" s="194" t="s">
        <v>249</v>
      </c>
      <c r="C314" s="439" t="s">
        <v>250</v>
      </c>
      <c r="D314" s="222">
        <v>140.06074000000001</v>
      </c>
      <c r="E314" s="195">
        <v>1582.8429699999999</v>
      </c>
      <c r="F314" s="196">
        <f t="shared" si="21"/>
        <v>8.848681938423747E-2</v>
      </c>
    </row>
    <row r="315" spans="2:6" x14ac:dyDescent="0.35">
      <c r="B315" s="197"/>
      <c r="C315" s="440" t="s">
        <v>111</v>
      </c>
      <c r="D315" s="436">
        <v>0</v>
      </c>
      <c r="E315" s="198">
        <v>1582.8429699999999</v>
      </c>
      <c r="F315" s="407">
        <f t="shared" ref="F315:F318" si="22">D315/E315</f>
        <v>0</v>
      </c>
    </row>
    <row r="316" spans="2:6" x14ac:dyDescent="0.35">
      <c r="B316" s="197"/>
      <c r="C316" s="441" t="s">
        <v>113</v>
      </c>
      <c r="D316" s="436">
        <v>140.06074000000001</v>
      </c>
      <c r="E316" s="198">
        <v>1582.8429699999999</v>
      </c>
      <c r="F316" s="407">
        <f>D316/E316</f>
        <v>8.848681938423747E-2</v>
      </c>
    </row>
    <row r="317" spans="2:6" x14ac:dyDescent="0.35">
      <c r="B317" s="200"/>
      <c r="C317" s="442" t="s">
        <v>69</v>
      </c>
      <c r="D317" s="437">
        <v>0</v>
      </c>
      <c r="E317" s="201">
        <v>1582.7636299999999</v>
      </c>
      <c r="F317" s="408">
        <f t="shared" si="22"/>
        <v>0</v>
      </c>
    </row>
    <row r="318" spans="2:6" x14ac:dyDescent="0.35">
      <c r="B318" s="203"/>
      <c r="C318" s="443" t="s">
        <v>112</v>
      </c>
      <c r="D318" s="438">
        <v>0</v>
      </c>
      <c r="E318" s="62">
        <v>1582.7636299999999</v>
      </c>
      <c r="F318" s="371">
        <f t="shared" si="22"/>
        <v>0</v>
      </c>
    </row>
    <row r="319" spans="2:6" ht="15" thickBot="1" x14ac:dyDescent="0.4">
      <c r="B319" s="409"/>
      <c r="C319" s="444" t="s">
        <v>114</v>
      </c>
      <c r="D319" s="68">
        <v>140.06074000000001</v>
      </c>
      <c r="E319" s="410">
        <v>1582.7636299999999</v>
      </c>
      <c r="F319" s="375">
        <f t="shared" si="21"/>
        <v>8.8491255008178338E-2</v>
      </c>
    </row>
    <row r="320" spans="2:6" x14ac:dyDescent="0.35">
      <c r="B320" s="194" t="s">
        <v>251</v>
      </c>
      <c r="C320" s="439" t="s">
        <v>252</v>
      </c>
      <c r="D320" s="222">
        <v>0.70499999999999996</v>
      </c>
      <c r="E320" s="195">
        <v>525.10563999999999</v>
      </c>
      <c r="F320" s="196">
        <f t="shared" si="21"/>
        <v>1.3425869887819144E-3</v>
      </c>
    </row>
    <row r="321" spans="2:6" x14ac:dyDescent="0.35">
      <c r="B321" s="197"/>
      <c r="C321" s="441" t="s">
        <v>113</v>
      </c>
      <c r="D321" s="436">
        <v>0.70499999999999996</v>
      </c>
      <c r="E321" s="198">
        <v>525.10563999999999</v>
      </c>
      <c r="F321" s="407">
        <f t="shared" si="21"/>
        <v>1.3425869887819144E-3</v>
      </c>
    </row>
    <row r="322" spans="2:6" x14ac:dyDescent="0.35">
      <c r="B322" s="200"/>
      <c r="C322" s="442" t="s">
        <v>69</v>
      </c>
      <c r="D322" s="437">
        <v>0.70499999999999996</v>
      </c>
      <c r="E322" s="201">
        <v>525.05692999999997</v>
      </c>
      <c r="F322" s="408">
        <f t="shared" si="21"/>
        <v>1.3427115417750986E-3</v>
      </c>
    </row>
    <row r="323" spans="2:6" ht="15" thickBot="1" x14ac:dyDescent="0.4">
      <c r="B323" s="409"/>
      <c r="C323" s="444" t="s">
        <v>114</v>
      </c>
      <c r="D323" s="68">
        <v>0.70499999999999996</v>
      </c>
      <c r="E323" s="410">
        <v>525.05692999999997</v>
      </c>
      <c r="F323" s="375">
        <f t="shared" si="21"/>
        <v>1.3427115417750986E-3</v>
      </c>
    </row>
    <row r="324" spans="2:6" x14ac:dyDescent="0.35">
      <c r="B324" s="194" t="s">
        <v>253</v>
      </c>
      <c r="C324" s="439" t="s">
        <v>255</v>
      </c>
      <c r="D324" s="222">
        <v>1</v>
      </c>
      <c r="E324" s="195">
        <v>65.760530000000003</v>
      </c>
      <c r="F324" s="196">
        <f t="shared" si="21"/>
        <v>1.5206690092065864E-2</v>
      </c>
    </row>
    <row r="325" spans="2:6" x14ac:dyDescent="0.35">
      <c r="B325" s="197"/>
      <c r="C325" s="441" t="s">
        <v>113</v>
      </c>
      <c r="D325" s="436">
        <v>1</v>
      </c>
      <c r="E325" s="198">
        <v>65.760530000000003</v>
      </c>
      <c r="F325" s="407">
        <f t="shared" si="21"/>
        <v>1.5206690092065864E-2</v>
      </c>
    </row>
    <row r="326" spans="2:6" x14ac:dyDescent="0.35">
      <c r="B326" s="200"/>
      <c r="C326" s="442" t="s">
        <v>69</v>
      </c>
      <c r="D326" s="437">
        <v>1</v>
      </c>
      <c r="E326" s="201">
        <v>65.680530000000005</v>
      </c>
      <c r="F326" s="408">
        <f t="shared" si="21"/>
        <v>1.5225212098623441E-2</v>
      </c>
    </row>
    <row r="327" spans="2:6" ht="15" thickBot="1" x14ac:dyDescent="0.4">
      <c r="B327" s="409"/>
      <c r="C327" s="444" t="s">
        <v>114</v>
      </c>
      <c r="D327" s="68">
        <v>1</v>
      </c>
      <c r="E327" s="410">
        <v>65.680530000000005</v>
      </c>
      <c r="F327" s="375">
        <f t="shared" si="21"/>
        <v>1.5225212098623441E-2</v>
      </c>
    </row>
    <row r="328" spans="2:6" x14ac:dyDescent="0.35">
      <c r="B328" s="194" t="s">
        <v>254</v>
      </c>
      <c r="C328" s="439" t="s">
        <v>256</v>
      </c>
      <c r="D328" s="222">
        <v>273.09102622</v>
      </c>
      <c r="E328" s="195">
        <v>462.89376999999996</v>
      </c>
      <c r="F328" s="196">
        <f t="shared" si="21"/>
        <v>0.58996479088495835</v>
      </c>
    </row>
    <row r="329" spans="2:6" x14ac:dyDescent="0.35">
      <c r="B329" s="197"/>
      <c r="C329" s="440" t="s">
        <v>111</v>
      </c>
      <c r="D329" s="436">
        <v>261.19394</v>
      </c>
      <c r="E329" s="198">
        <v>462.89376999999996</v>
      </c>
      <c r="F329" s="407">
        <f t="shared" si="21"/>
        <v>0.56426324337871303</v>
      </c>
    </row>
    <row r="330" spans="2:6" x14ac:dyDescent="0.35">
      <c r="B330" s="197"/>
      <c r="C330" s="441" t="s">
        <v>113</v>
      </c>
      <c r="D330" s="436">
        <v>6.5000000000000002E-2</v>
      </c>
      <c r="E330" s="198">
        <v>462.89376999999996</v>
      </c>
      <c r="F330" s="407">
        <f t="shared" si="21"/>
        <v>1.4042098687135066E-4</v>
      </c>
    </row>
    <row r="331" spans="2:6" x14ac:dyDescent="0.35">
      <c r="B331" s="197"/>
      <c r="C331" s="441" t="s">
        <v>257</v>
      </c>
      <c r="D331" s="436">
        <v>11.832086220000001</v>
      </c>
      <c r="E331" s="198">
        <v>462.89376999999996</v>
      </c>
      <c r="F331" s="407">
        <f t="shared" si="21"/>
        <v>2.5561126519373985E-2</v>
      </c>
    </row>
    <row r="332" spans="2:6" x14ac:dyDescent="0.35">
      <c r="B332" s="200"/>
      <c r="C332" s="442" t="s">
        <v>69</v>
      </c>
      <c r="D332" s="437">
        <v>261.19394</v>
      </c>
      <c r="E332" s="201">
        <v>462.83491999999995</v>
      </c>
      <c r="F332" s="408">
        <f t="shared" si="21"/>
        <v>0.56433499010835231</v>
      </c>
    </row>
    <row r="333" spans="2:6" x14ac:dyDescent="0.35">
      <c r="B333" s="203"/>
      <c r="C333" s="443" t="s">
        <v>112</v>
      </c>
      <c r="D333" s="438">
        <v>308.43172999999996</v>
      </c>
      <c r="E333" s="62">
        <v>462.83491999999995</v>
      </c>
      <c r="F333" s="371">
        <f t="shared" si="21"/>
        <v>0.66639684404106758</v>
      </c>
    </row>
    <row r="334" spans="2:6" x14ac:dyDescent="0.35">
      <c r="B334" s="509"/>
      <c r="C334" s="443" t="s">
        <v>114</v>
      </c>
      <c r="D334" s="510">
        <v>6.5000000000000002E-2</v>
      </c>
      <c r="E334" s="127">
        <v>462.83491999999995</v>
      </c>
      <c r="F334" s="371">
        <f t="shared" si="21"/>
        <v>1.4043884156364004E-4</v>
      </c>
    </row>
    <row r="335" spans="2:6" ht="15" thickBot="1" x14ac:dyDescent="0.4">
      <c r="B335" s="409"/>
      <c r="C335" s="444" t="s">
        <v>266</v>
      </c>
      <c r="D335" s="68">
        <v>11.832086220000001</v>
      </c>
      <c r="E335" s="410">
        <v>462.83491999999995</v>
      </c>
      <c r="F335" s="375">
        <f t="shared" si="21"/>
        <v>2.5564376646429361E-2</v>
      </c>
    </row>
    <row r="336" spans="2:6" x14ac:dyDescent="0.35">
      <c r="B336" s="204"/>
      <c r="C336" s="689"/>
      <c r="D336" s="252"/>
      <c r="E336" s="252"/>
      <c r="F336" s="397"/>
    </row>
    <row r="337" spans="2:6" ht="15" thickBot="1" x14ac:dyDescent="0.4">
      <c r="B337" s="5" t="s">
        <v>138</v>
      </c>
    </row>
    <row r="338" spans="2:6" ht="15" thickBot="1" x14ac:dyDescent="0.4">
      <c r="B338" s="863" t="s">
        <v>187</v>
      </c>
      <c r="C338" s="896"/>
      <c r="D338" s="899">
        <v>2021</v>
      </c>
      <c r="E338" s="900"/>
      <c r="F338" s="901"/>
    </row>
    <row r="339" spans="2:6" ht="30" customHeight="1" x14ac:dyDescent="0.35">
      <c r="B339" s="872"/>
      <c r="C339" s="897"/>
      <c r="D339" s="928" t="s">
        <v>107</v>
      </c>
      <c r="E339" s="929" t="s">
        <v>68</v>
      </c>
      <c r="F339" s="930"/>
    </row>
    <row r="340" spans="2:6" ht="24.5" thickBot="1" x14ac:dyDescent="0.4">
      <c r="B340" s="864"/>
      <c r="C340" s="898"/>
      <c r="D340" s="911"/>
      <c r="E340" s="405" t="s">
        <v>109</v>
      </c>
      <c r="F340" s="406" t="s">
        <v>110</v>
      </c>
    </row>
    <row r="341" spans="2:6" x14ac:dyDescent="0.35">
      <c r="B341" s="194"/>
      <c r="C341" s="439" t="s">
        <v>228</v>
      </c>
      <c r="D341" s="222">
        <v>12842.542943187747</v>
      </c>
      <c r="E341" s="195">
        <v>550483.87476999999</v>
      </c>
      <c r="F341" s="196">
        <f t="shared" ref="F341:F398" si="23">D341/E341</f>
        <v>2.332955338347294E-2</v>
      </c>
    </row>
    <row r="342" spans="2:6" x14ac:dyDescent="0.35">
      <c r="B342" s="197"/>
      <c r="C342" s="440" t="s">
        <v>111</v>
      </c>
      <c r="D342" s="436">
        <v>12345.186740000001</v>
      </c>
      <c r="E342" s="198">
        <v>550483.87476999999</v>
      </c>
      <c r="F342" s="407">
        <f t="shared" si="23"/>
        <v>2.2426064242404915E-2</v>
      </c>
    </row>
    <row r="343" spans="2:6" x14ac:dyDescent="0.35">
      <c r="B343" s="197"/>
      <c r="C343" s="441" t="s">
        <v>113</v>
      </c>
      <c r="D343" s="436">
        <v>485.86410966999995</v>
      </c>
      <c r="E343" s="198">
        <v>550483.87476999999</v>
      </c>
      <c r="F343" s="407">
        <f t="shared" si="23"/>
        <v>8.8261279201502655E-4</v>
      </c>
    </row>
    <row r="344" spans="2:6" x14ac:dyDescent="0.35">
      <c r="B344" s="197"/>
      <c r="C344" s="441" t="s">
        <v>257</v>
      </c>
      <c r="D344" s="436">
        <v>11.49209351774698</v>
      </c>
      <c r="E344" s="198">
        <v>550483.87476999999</v>
      </c>
      <c r="F344" s="407">
        <f t="shared" si="23"/>
        <v>2.0876349053000945E-5</v>
      </c>
    </row>
    <row r="345" spans="2:6" x14ac:dyDescent="0.35">
      <c r="B345" s="200"/>
      <c r="C345" s="442" t="s">
        <v>69</v>
      </c>
      <c r="D345" s="437">
        <v>8332.7243231877474</v>
      </c>
      <c r="E345" s="201">
        <v>416495.80394000001</v>
      </c>
      <c r="F345" s="408">
        <f t="shared" si="23"/>
        <v>2.0006742551452336E-2</v>
      </c>
    </row>
    <row r="346" spans="2:6" x14ac:dyDescent="0.35">
      <c r="B346" s="203"/>
      <c r="C346" s="443" t="s">
        <v>112</v>
      </c>
      <c r="D346" s="438">
        <v>7855.8681200000001</v>
      </c>
      <c r="E346" s="62">
        <v>416495.80394000001</v>
      </c>
      <c r="F346" s="371">
        <f t="shared" si="23"/>
        <v>1.8861818164035354E-2</v>
      </c>
    </row>
    <row r="347" spans="2:6" x14ac:dyDescent="0.35">
      <c r="B347" s="509"/>
      <c r="C347" s="443" t="s">
        <v>114</v>
      </c>
      <c r="D347" s="510">
        <v>465.36410966999995</v>
      </c>
      <c r="E347" s="127">
        <v>416495.80394000001</v>
      </c>
      <c r="F347" s="371">
        <f t="shared" si="23"/>
        <v>1.1173320481688211E-3</v>
      </c>
    </row>
    <row r="348" spans="2:6" ht="15" thickBot="1" x14ac:dyDescent="0.4">
      <c r="B348" s="409"/>
      <c r="C348" s="511" t="s">
        <v>266</v>
      </c>
      <c r="D348" s="68">
        <v>11.49209351774698</v>
      </c>
      <c r="E348" s="410">
        <v>416495.80394000001</v>
      </c>
      <c r="F348" s="375">
        <f t="shared" si="23"/>
        <v>2.7592339248158475E-5</v>
      </c>
    </row>
    <row r="349" spans="2:6" x14ac:dyDescent="0.35">
      <c r="B349" s="194" t="s">
        <v>11</v>
      </c>
      <c r="C349" s="228" t="s">
        <v>259</v>
      </c>
      <c r="D349" s="214">
        <v>5.30966</v>
      </c>
      <c r="E349" s="195">
        <v>1852.1384999999998</v>
      </c>
      <c r="F349" s="196">
        <f t="shared" si="23"/>
        <v>2.866772652261157E-3</v>
      </c>
    </row>
    <row r="350" spans="2:6" x14ac:dyDescent="0.35">
      <c r="B350" s="197"/>
      <c r="C350" s="609" t="s">
        <v>111</v>
      </c>
      <c r="D350" s="210">
        <v>1.7596600000000002</v>
      </c>
      <c r="E350" s="198">
        <v>1852.1384999999998</v>
      </c>
      <c r="F350" s="407">
        <f t="shared" si="23"/>
        <v>9.500693387670525E-4</v>
      </c>
    </row>
    <row r="351" spans="2:6" x14ac:dyDescent="0.35">
      <c r="B351" s="197"/>
      <c r="C351" s="610" t="s">
        <v>113</v>
      </c>
      <c r="D351" s="210">
        <v>3.55</v>
      </c>
      <c r="E351" s="198">
        <v>1852.1384999999998</v>
      </c>
      <c r="F351" s="407">
        <f t="shared" si="23"/>
        <v>1.9167033134941044E-3</v>
      </c>
    </row>
    <row r="352" spans="2:6" x14ac:dyDescent="0.35">
      <c r="B352" s="200"/>
      <c r="C352" s="611" t="s">
        <v>69</v>
      </c>
      <c r="D352" s="216">
        <v>5.30966</v>
      </c>
      <c r="E352" s="201">
        <v>1637.2200999999998</v>
      </c>
      <c r="F352" s="408">
        <f t="shared" si="23"/>
        <v>3.2430948044187831E-3</v>
      </c>
    </row>
    <row r="353" spans="2:6" x14ac:dyDescent="0.35">
      <c r="B353" s="203"/>
      <c r="C353" s="612" t="s">
        <v>112</v>
      </c>
      <c r="D353" s="61">
        <v>1.7596600000000002</v>
      </c>
      <c r="E353" s="62">
        <v>1637.2200999999998</v>
      </c>
      <c r="F353" s="371">
        <f t="shared" si="23"/>
        <v>1.0747852411535873E-3</v>
      </c>
    </row>
    <row r="354" spans="2:6" ht="15" thickBot="1" x14ac:dyDescent="0.4">
      <c r="B354" s="409"/>
      <c r="C354" s="613" t="s">
        <v>114</v>
      </c>
      <c r="D354" s="430">
        <v>3.55</v>
      </c>
      <c r="E354" s="410">
        <v>1637.2200999999998</v>
      </c>
      <c r="F354" s="375">
        <f t="shared" si="23"/>
        <v>2.168309563265196E-3</v>
      </c>
    </row>
    <row r="355" spans="2:6" x14ac:dyDescent="0.35">
      <c r="B355" s="194" t="s">
        <v>13</v>
      </c>
      <c r="C355" s="228" t="s">
        <v>14</v>
      </c>
      <c r="D355" s="214">
        <v>184.83306522000001</v>
      </c>
      <c r="E355" s="195">
        <v>10499.378209999997</v>
      </c>
      <c r="F355" s="196">
        <f t="shared" si="23"/>
        <v>1.7604191555263545E-2</v>
      </c>
    </row>
    <row r="356" spans="2:6" x14ac:dyDescent="0.35">
      <c r="B356" s="197"/>
      <c r="C356" s="609" t="s">
        <v>111</v>
      </c>
      <c r="D356" s="210">
        <v>184.59032000000002</v>
      </c>
      <c r="E356" s="198">
        <v>10499.378209999997</v>
      </c>
      <c r="F356" s="407">
        <f t="shared" si="23"/>
        <v>1.7581071593762512E-2</v>
      </c>
    </row>
    <row r="357" spans="2:6" x14ac:dyDescent="0.35">
      <c r="B357" s="197"/>
      <c r="C357" s="610" t="s">
        <v>113</v>
      </c>
      <c r="D357" s="210">
        <v>0.24274522000000001</v>
      </c>
      <c r="E357" s="198">
        <v>10499.378209999997</v>
      </c>
      <c r="F357" s="407">
        <f t="shared" si="23"/>
        <v>2.3119961501034458E-5</v>
      </c>
    </row>
    <row r="358" spans="2:6" x14ac:dyDescent="0.35">
      <c r="B358" s="200"/>
      <c r="C358" s="611" t="s">
        <v>69</v>
      </c>
      <c r="D358" s="216">
        <v>184.21206522</v>
      </c>
      <c r="E358" s="201">
        <v>10495.014429999997</v>
      </c>
      <c r="F358" s="408">
        <f t="shared" si="23"/>
        <v>1.7552340346805986E-2</v>
      </c>
    </row>
    <row r="359" spans="2:6" x14ac:dyDescent="0.35">
      <c r="B359" s="203"/>
      <c r="C359" s="612" t="s">
        <v>112</v>
      </c>
      <c r="D359" s="61">
        <v>183.72032000000002</v>
      </c>
      <c r="E359" s="62">
        <v>10495.014429999997</v>
      </c>
      <c r="F359" s="371">
        <f t="shared" si="23"/>
        <v>1.7505485221138477E-2</v>
      </c>
    </row>
    <row r="360" spans="2:6" ht="15" thickBot="1" x14ac:dyDescent="0.4">
      <c r="B360" s="409"/>
      <c r="C360" s="613" t="s">
        <v>114</v>
      </c>
      <c r="D360" s="430">
        <v>0.24274522000000001</v>
      </c>
      <c r="E360" s="410">
        <v>10495.014429999997</v>
      </c>
      <c r="F360" s="375">
        <f t="shared" si="23"/>
        <v>2.3129574677488087E-5</v>
      </c>
    </row>
    <row r="361" spans="2:6" x14ac:dyDescent="0.35">
      <c r="B361" s="194" t="s">
        <v>15</v>
      </c>
      <c r="C361" s="439" t="s">
        <v>37</v>
      </c>
      <c r="D361" s="222">
        <v>17.15146</v>
      </c>
      <c r="E361" s="195">
        <v>33416.275109999995</v>
      </c>
      <c r="F361" s="196">
        <f t="shared" si="23"/>
        <v>5.1326666253317195E-4</v>
      </c>
    </row>
    <row r="362" spans="2:6" x14ac:dyDescent="0.35">
      <c r="B362" s="197"/>
      <c r="C362" s="440" t="s">
        <v>111</v>
      </c>
      <c r="D362" s="436">
        <v>17.15146</v>
      </c>
      <c r="E362" s="198">
        <v>33416.275109999995</v>
      </c>
      <c r="F362" s="407">
        <f t="shared" si="23"/>
        <v>5.1326666253317195E-4</v>
      </c>
    </row>
    <row r="363" spans="2:6" x14ac:dyDescent="0.35">
      <c r="B363" s="200"/>
      <c r="C363" s="442" t="s">
        <v>69</v>
      </c>
      <c r="D363" s="437">
        <v>17.11572</v>
      </c>
      <c r="E363" s="201">
        <v>2789.8147899999999</v>
      </c>
      <c r="F363" s="408">
        <f t="shared" si="23"/>
        <v>6.1350739344241557E-3</v>
      </c>
    </row>
    <row r="364" spans="2:6" ht="15" thickBot="1" x14ac:dyDescent="0.4">
      <c r="B364" s="203"/>
      <c r="C364" s="443" t="s">
        <v>112</v>
      </c>
      <c r="D364" s="438">
        <v>17.11572</v>
      </c>
      <c r="E364" s="62">
        <v>2789.8147899999999</v>
      </c>
      <c r="F364" s="371">
        <f t="shared" si="23"/>
        <v>6.1350739344241557E-3</v>
      </c>
    </row>
    <row r="365" spans="2:6" x14ac:dyDescent="0.35">
      <c r="B365" s="194" t="s">
        <v>30</v>
      </c>
      <c r="C365" s="439" t="s">
        <v>41</v>
      </c>
      <c r="D365" s="222">
        <v>5.0000000000000001E-3</v>
      </c>
      <c r="E365" s="195">
        <v>9742.027970000001</v>
      </c>
      <c r="F365" s="196">
        <f t="shared" si="23"/>
        <v>5.1324016061103549E-7</v>
      </c>
    </row>
    <row r="366" spans="2:6" x14ac:dyDescent="0.35">
      <c r="B366" s="197"/>
      <c r="C366" s="440" t="s">
        <v>113</v>
      </c>
      <c r="D366" s="436">
        <v>5.0000000000000001E-3</v>
      </c>
      <c r="E366" s="198">
        <v>9742.027970000001</v>
      </c>
      <c r="F366" s="407">
        <f t="shared" si="23"/>
        <v>5.1324016061103549E-7</v>
      </c>
    </row>
    <row r="367" spans="2:6" x14ac:dyDescent="0.35">
      <c r="B367" s="200"/>
      <c r="C367" s="442" t="s">
        <v>69</v>
      </c>
      <c r="D367" s="437">
        <v>5.0000000000000001E-3</v>
      </c>
      <c r="E367" s="201">
        <v>9741.0428000000011</v>
      </c>
      <c r="F367" s="408">
        <f t="shared" si="23"/>
        <v>5.132920676624067E-7</v>
      </c>
    </row>
    <row r="368" spans="2:6" ht="15" thickBot="1" x14ac:dyDescent="0.4">
      <c r="B368" s="203"/>
      <c r="C368" s="443" t="s">
        <v>114</v>
      </c>
      <c r="D368" s="438">
        <v>5.0000000000000001E-3</v>
      </c>
      <c r="E368" s="62">
        <v>9741.0428000000011</v>
      </c>
      <c r="F368" s="371">
        <f t="shared" si="23"/>
        <v>5.132920676624067E-7</v>
      </c>
    </row>
    <row r="369" spans="2:6" x14ac:dyDescent="0.35">
      <c r="B369" s="194" t="s">
        <v>73</v>
      </c>
      <c r="C369" s="439" t="s">
        <v>242</v>
      </c>
      <c r="D369" s="222">
        <v>33.320369999999997</v>
      </c>
      <c r="E369" s="195">
        <v>13251.249609999999</v>
      </c>
      <c r="F369" s="196">
        <f t="shared" si="23"/>
        <v>2.5145077619589114E-3</v>
      </c>
    </row>
    <row r="370" spans="2:6" x14ac:dyDescent="0.35">
      <c r="B370" s="197"/>
      <c r="C370" s="440" t="s">
        <v>111</v>
      </c>
      <c r="D370" s="436">
        <v>31.98</v>
      </c>
      <c r="E370" s="198">
        <v>13251.249609999999</v>
      </c>
      <c r="F370" s="407">
        <f t="shared" si="23"/>
        <v>2.4133573014779247E-3</v>
      </c>
    </row>
    <row r="371" spans="2:6" x14ac:dyDescent="0.35">
      <c r="B371" s="197"/>
      <c r="C371" s="441" t="s">
        <v>113</v>
      </c>
      <c r="D371" s="436">
        <v>1.3403700000000001</v>
      </c>
      <c r="E371" s="198">
        <v>13251.249609999999</v>
      </c>
      <c r="F371" s="407">
        <f t="shared" si="23"/>
        <v>1.0115046048098706E-4</v>
      </c>
    </row>
    <row r="372" spans="2:6" x14ac:dyDescent="0.35">
      <c r="B372" s="200"/>
      <c r="C372" s="442" t="s">
        <v>69</v>
      </c>
      <c r="D372" s="437">
        <v>33.320369999999997</v>
      </c>
      <c r="E372" s="201">
        <v>11576.69846</v>
      </c>
      <c r="F372" s="408">
        <f t="shared" si="23"/>
        <v>2.8782273387468016E-3</v>
      </c>
    </row>
    <row r="373" spans="2:6" x14ac:dyDescent="0.35">
      <c r="B373" s="203"/>
      <c r="C373" s="443" t="s">
        <v>112</v>
      </c>
      <c r="D373" s="438">
        <v>31.98</v>
      </c>
      <c r="E373" s="62">
        <v>11576.69846</v>
      </c>
      <c r="F373" s="371">
        <f t="shared" si="23"/>
        <v>2.7624456238968154E-3</v>
      </c>
    </row>
    <row r="374" spans="2:6" ht="15" thickBot="1" x14ac:dyDescent="0.4">
      <c r="B374" s="409"/>
      <c r="C374" s="444" t="s">
        <v>114</v>
      </c>
      <c r="D374" s="68">
        <v>0.88195000000000001</v>
      </c>
      <c r="E374" s="410">
        <v>11576.69846</v>
      </c>
      <c r="F374" s="375">
        <f t="shared" si="23"/>
        <v>7.6183205690925459E-5</v>
      </c>
    </row>
    <row r="375" spans="2:6" x14ac:dyDescent="0.35">
      <c r="B375" s="194" t="s">
        <v>74</v>
      </c>
      <c r="C375" s="439" t="s">
        <v>42</v>
      </c>
      <c r="D375" s="222">
        <v>5.1752200000000004</v>
      </c>
      <c r="E375" s="195">
        <v>5678.2744499999999</v>
      </c>
      <c r="F375" s="196">
        <f t="shared" si="23"/>
        <v>9.1140716173026832E-4</v>
      </c>
    </row>
    <row r="376" spans="2:6" x14ac:dyDescent="0.35">
      <c r="B376" s="197"/>
      <c r="C376" s="441" t="s">
        <v>113</v>
      </c>
      <c r="D376" s="436">
        <v>5.1752200000000004</v>
      </c>
      <c r="E376" s="198">
        <v>5678.2744499999999</v>
      </c>
      <c r="F376" s="407">
        <f t="shared" si="23"/>
        <v>9.1140716173026832E-4</v>
      </c>
    </row>
    <row r="377" spans="2:6" x14ac:dyDescent="0.35">
      <c r="B377" s="200"/>
      <c r="C377" s="442" t="s">
        <v>69</v>
      </c>
      <c r="D377" s="437">
        <v>5.1752200000000004</v>
      </c>
      <c r="E377" s="201">
        <v>5446.0976899999996</v>
      </c>
      <c r="F377" s="408">
        <f t="shared" si="23"/>
        <v>9.5026205818941173E-4</v>
      </c>
    </row>
    <row r="378" spans="2:6" ht="15" thickBot="1" x14ac:dyDescent="0.4">
      <c r="B378" s="409"/>
      <c r="C378" s="444" t="s">
        <v>114</v>
      </c>
      <c r="D378" s="68">
        <v>5.1752200000000004</v>
      </c>
      <c r="E378" s="410">
        <v>5446.0976899999996</v>
      </c>
      <c r="F378" s="375">
        <f t="shared" si="23"/>
        <v>9.5026205818941173E-4</v>
      </c>
    </row>
    <row r="379" spans="2:6" x14ac:dyDescent="0.35">
      <c r="B379" s="194" t="s">
        <v>31</v>
      </c>
      <c r="C379" s="439" t="s">
        <v>243</v>
      </c>
      <c r="D379" s="222">
        <v>155.52964</v>
      </c>
      <c r="E379" s="195">
        <v>32620.062379999999</v>
      </c>
      <c r="F379" s="196">
        <f t="shared" si="23"/>
        <v>4.7679136289867511E-3</v>
      </c>
    </row>
    <row r="380" spans="2:6" x14ac:dyDescent="0.35">
      <c r="B380" s="197"/>
      <c r="C380" s="440" t="s">
        <v>113</v>
      </c>
      <c r="D380" s="436">
        <v>155.52964</v>
      </c>
      <c r="E380" s="198">
        <v>32620.062379999999</v>
      </c>
      <c r="F380" s="407">
        <f t="shared" si="23"/>
        <v>4.7679136289867511E-3</v>
      </c>
    </row>
    <row r="381" spans="2:6" x14ac:dyDescent="0.35">
      <c r="B381" s="200"/>
      <c r="C381" s="442" t="s">
        <v>69</v>
      </c>
      <c r="D381" s="437">
        <v>155.52964</v>
      </c>
      <c r="E381" s="201">
        <v>32618.86767</v>
      </c>
      <c r="F381" s="408">
        <f t="shared" si="23"/>
        <v>4.7680882602507578E-3</v>
      </c>
    </row>
    <row r="382" spans="2:6" ht="15" thickBot="1" x14ac:dyDescent="0.4">
      <c r="B382" s="203"/>
      <c r="C382" s="443" t="s">
        <v>114</v>
      </c>
      <c r="D382" s="438">
        <v>155.52964</v>
      </c>
      <c r="E382" s="62">
        <v>32618.86767</v>
      </c>
      <c r="F382" s="371">
        <f t="shared" si="23"/>
        <v>4.7680882602507578E-3</v>
      </c>
    </row>
    <row r="383" spans="2:6" x14ac:dyDescent="0.35">
      <c r="B383" s="194" t="s">
        <v>75</v>
      </c>
      <c r="C383" s="439" t="s">
        <v>44</v>
      </c>
      <c r="D383" s="222">
        <v>1532.4803299999999</v>
      </c>
      <c r="E383" s="195">
        <v>4938.96857</v>
      </c>
      <c r="F383" s="196">
        <f t="shared" si="23"/>
        <v>0.31028347483490865</v>
      </c>
    </row>
    <row r="384" spans="2:6" x14ac:dyDescent="0.35">
      <c r="B384" s="197"/>
      <c r="C384" s="440" t="s">
        <v>111</v>
      </c>
      <c r="D384" s="436">
        <v>1467.64807</v>
      </c>
      <c r="E384" s="198">
        <v>4938.96857</v>
      </c>
      <c r="F384" s="407">
        <f t="shared" si="23"/>
        <v>0.29715679482447083</v>
      </c>
    </row>
    <row r="385" spans="2:6" x14ac:dyDescent="0.35">
      <c r="B385" s="197"/>
      <c r="C385" s="441" t="s">
        <v>113</v>
      </c>
      <c r="D385" s="436">
        <v>64.832260000000005</v>
      </c>
      <c r="E385" s="198">
        <v>4938.96857</v>
      </c>
      <c r="F385" s="407">
        <f t="shared" si="23"/>
        <v>1.3126680010437888E-2</v>
      </c>
    </row>
    <row r="386" spans="2:6" x14ac:dyDescent="0.35">
      <c r="B386" s="200"/>
      <c r="C386" s="442" t="s">
        <v>69</v>
      </c>
      <c r="D386" s="437">
        <v>250.43225999999999</v>
      </c>
      <c r="E386" s="201">
        <v>2474.1469299999999</v>
      </c>
      <c r="F386" s="408">
        <f t="shared" si="23"/>
        <v>0.10121963936879044</v>
      </c>
    </row>
    <row r="387" spans="2:6" x14ac:dyDescent="0.35">
      <c r="B387" s="203"/>
      <c r="C387" s="443" t="s">
        <v>112</v>
      </c>
      <c r="D387" s="438">
        <v>206.1</v>
      </c>
      <c r="E387" s="62">
        <v>2474.1469299999999</v>
      </c>
      <c r="F387" s="371">
        <f t="shared" si="23"/>
        <v>8.3301439175239286E-2</v>
      </c>
    </row>
    <row r="388" spans="2:6" ht="15" thickBot="1" x14ac:dyDescent="0.4">
      <c r="B388" s="409"/>
      <c r="C388" s="444" t="s">
        <v>114</v>
      </c>
      <c r="D388" s="68">
        <v>44.332260000000005</v>
      </c>
      <c r="E388" s="410">
        <v>2474.1469299999999</v>
      </c>
      <c r="F388" s="375">
        <f t="shared" si="23"/>
        <v>1.791820019355116E-2</v>
      </c>
    </row>
    <row r="389" spans="2:6" x14ac:dyDescent="0.35">
      <c r="B389" s="194" t="s">
        <v>33</v>
      </c>
      <c r="C389" s="439" t="s">
        <v>76</v>
      </c>
      <c r="D389" s="222">
        <v>27.10355345</v>
      </c>
      <c r="E389" s="195">
        <v>8496.1942200000012</v>
      </c>
      <c r="F389" s="196">
        <f t="shared" si="23"/>
        <v>3.1900816704729233E-3</v>
      </c>
    </row>
    <row r="390" spans="2:6" x14ac:dyDescent="0.35">
      <c r="B390" s="197"/>
      <c r="C390" s="440" t="s">
        <v>113</v>
      </c>
      <c r="D390" s="436">
        <v>27.10355345</v>
      </c>
      <c r="E390" s="198">
        <v>8496.1942200000012</v>
      </c>
      <c r="F390" s="407">
        <f t="shared" si="23"/>
        <v>3.1900816704729233E-3</v>
      </c>
    </row>
    <row r="391" spans="2:6" x14ac:dyDescent="0.35">
      <c r="B391" s="200"/>
      <c r="C391" s="442" t="s">
        <v>69</v>
      </c>
      <c r="D391" s="437">
        <v>27.10355345</v>
      </c>
      <c r="E391" s="201">
        <v>8470.9212100000004</v>
      </c>
      <c r="F391" s="408">
        <f t="shared" si="23"/>
        <v>3.199599285376897E-3</v>
      </c>
    </row>
    <row r="392" spans="2:6" ht="15" thickBot="1" x14ac:dyDescent="0.4">
      <c r="B392" s="203"/>
      <c r="C392" s="443" t="s">
        <v>114</v>
      </c>
      <c r="D392" s="438">
        <v>27.10355345</v>
      </c>
      <c r="E392" s="62">
        <v>8470.9212100000004</v>
      </c>
      <c r="F392" s="371">
        <f t="shared" si="23"/>
        <v>3.199599285376897E-3</v>
      </c>
    </row>
    <row r="393" spans="2:6" x14ac:dyDescent="0.35">
      <c r="B393" s="194" t="s">
        <v>32</v>
      </c>
      <c r="C393" s="439" t="s">
        <v>244</v>
      </c>
      <c r="D393" s="222">
        <v>132.192611</v>
      </c>
      <c r="E393" s="195">
        <v>9634.7764299999999</v>
      </c>
      <c r="F393" s="196">
        <f t="shared" si="23"/>
        <v>1.3720361023467983E-2</v>
      </c>
    </row>
    <row r="394" spans="2:6" x14ac:dyDescent="0.35">
      <c r="B394" s="197"/>
      <c r="C394" s="440" t="s">
        <v>113</v>
      </c>
      <c r="D394" s="436">
        <v>132.192611</v>
      </c>
      <c r="E394" s="198">
        <v>9634.7764299999999</v>
      </c>
      <c r="F394" s="407">
        <f t="shared" si="23"/>
        <v>1.3720361023467983E-2</v>
      </c>
    </row>
    <row r="395" spans="2:6" x14ac:dyDescent="0.35">
      <c r="B395" s="200"/>
      <c r="C395" s="442" t="s">
        <v>69</v>
      </c>
      <c r="D395" s="437">
        <v>132.192611</v>
      </c>
      <c r="E395" s="201">
        <v>9232.1423800000011</v>
      </c>
      <c r="F395" s="408">
        <f t="shared" si="23"/>
        <v>1.4318736167498316E-2</v>
      </c>
    </row>
    <row r="396" spans="2:6" ht="15" thickBot="1" x14ac:dyDescent="0.4">
      <c r="B396" s="203"/>
      <c r="C396" s="443" t="s">
        <v>114</v>
      </c>
      <c r="D396" s="438">
        <v>132.192611</v>
      </c>
      <c r="E396" s="62">
        <v>9232.1423800000011</v>
      </c>
      <c r="F396" s="371">
        <f t="shared" si="23"/>
        <v>1.4318736167498316E-2</v>
      </c>
    </row>
    <row r="397" spans="2:6" x14ac:dyDescent="0.35">
      <c r="B397" s="194" t="s">
        <v>34</v>
      </c>
      <c r="C397" s="439" t="s">
        <v>45</v>
      </c>
      <c r="D397" s="222">
        <v>1.9680199999999999</v>
      </c>
      <c r="E397" s="195">
        <v>1054.7132999999999</v>
      </c>
      <c r="F397" s="196">
        <f t="shared" si="23"/>
        <v>1.865928873751758E-3</v>
      </c>
    </row>
    <row r="398" spans="2:6" x14ac:dyDescent="0.35">
      <c r="B398" s="197"/>
      <c r="C398" s="440" t="s">
        <v>113</v>
      </c>
      <c r="D398" s="436">
        <v>1.9680199999999999</v>
      </c>
      <c r="E398" s="198">
        <v>1054.7132999999999</v>
      </c>
      <c r="F398" s="407">
        <f t="shared" si="23"/>
        <v>1.865928873751758E-3</v>
      </c>
    </row>
    <row r="399" spans="2:6" x14ac:dyDescent="0.35">
      <c r="B399" s="200"/>
      <c r="C399" s="442" t="s">
        <v>69</v>
      </c>
      <c r="D399" s="437">
        <v>1.9680199999999999</v>
      </c>
      <c r="E399" s="201">
        <v>1041.59584</v>
      </c>
      <c r="F399" s="408">
        <f t="shared" ref="F399:F438" si="24">D399/E399</f>
        <v>1.8894276689891542E-3</v>
      </c>
    </row>
    <row r="400" spans="2:6" ht="15" thickBot="1" x14ac:dyDescent="0.4">
      <c r="B400" s="203"/>
      <c r="C400" s="443" t="s">
        <v>114</v>
      </c>
      <c r="D400" s="438">
        <v>1.9680199999999999</v>
      </c>
      <c r="E400" s="62">
        <v>1041.59584</v>
      </c>
      <c r="F400" s="371">
        <f t="shared" si="24"/>
        <v>1.8894276689891542E-3</v>
      </c>
    </row>
    <row r="401" spans="2:6" x14ac:dyDescent="0.35">
      <c r="B401" s="194" t="s">
        <v>80</v>
      </c>
      <c r="C401" s="439" t="s">
        <v>245</v>
      </c>
      <c r="D401" s="222">
        <v>14.898109999999999</v>
      </c>
      <c r="E401" s="195">
        <v>339.00828000000001</v>
      </c>
      <c r="F401" s="196">
        <f t="shared" si="24"/>
        <v>4.3946153763559988E-2</v>
      </c>
    </row>
    <row r="402" spans="2:6" x14ac:dyDescent="0.35">
      <c r="B402" s="197"/>
      <c r="C402" s="440" t="s">
        <v>111</v>
      </c>
      <c r="D402" s="436">
        <v>14.898109999999999</v>
      </c>
      <c r="E402" s="198">
        <v>339.00828000000001</v>
      </c>
      <c r="F402" s="407">
        <f t="shared" si="24"/>
        <v>4.3946153763559988E-2</v>
      </c>
    </row>
    <row r="403" spans="2:6" x14ac:dyDescent="0.35">
      <c r="B403" s="200"/>
      <c r="C403" s="442" t="s">
        <v>69</v>
      </c>
      <c r="D403" s="437">
        <v>14.876060000000001</v>
      </c>
      <c r="E403" s="201">
        <v>338.18411000000003</v>
      </c>
      <c r="F403" s="408">
        <f t="shared" si="24"/>
        <v>4.3988051360544407E-2</v>
      </c>
    </row>
    <row r="404" spans="2:6" ht="15" thickBot="1" x14ac:dyDescent="0.4">
      <c r="B404" s="203"/>
      <c r="C404" s="443" t="s">
        <v>112</v>
      </c>
      <c r="D404" s="438">
        <v>14.876060000000001</v>
      </c>
      <c r="E404" s="62">
        <v>338.18411000000003</v>
      </c>
      <c r="F404" s="371">
        <f t="shared" si="24"/>
        <v>4.3988051360544407E-2</v>
      </c>
    </row>
    <row r="405" spans="2:6" x14ac:dyDescent="0.35">
      <c r="B405" s="194" t="s">
        <v>29</v>
      </c>
      <c r="C405" s="439" t="s">
        <v>246</v>
      </c>
      <c r="D405" s="222">
        <v>1.9597900000000001</v>
      </c>
      <c r="E405" s="195">
        <v>3146.0464900000002</v>
      </c>
      <c r="F405" s="196">
        <f t="shared" si="24"/>
        <v>6.2293739340132893E-4</v>
      </c>
    </row>
    <row r="406" spans="2:6" x14ac:dyDescent="0.35">
      <c r="B406" s="197"/>
      <c r="C406" s="440" t="s">
        <v>113</v>
      </c>
      <c r="D406" s="436">
        <v>1.9597900000000001</v>
      </c>
      <c r="E406" s="198">
        <v>3146.0464900000002</v>
      </c>
      <c r="F406" s="407">
        <f t="shared" si="24"/>
        <v>6.2293739340132893E-4</v>
      </c>
    </row>
    <row r="407" spans="2:6" x14ac:dyDescent="0.35">
      <c r="B407" s="200"/>
      <c r="C407" s="442" t="s">
        <v>69</v>
      </c>
      <c r="D407" s="437">
        <v>1.9597900000000001</v>
      </c>
      <c r="E407" s="201">
        <v>3145.9009900000001</v>
      </c>
      <c r="F407" s="408">
        <f t="shared" si="24"/>
        <v>6.2296620466749018E-4</v>
      </c>
    </row>
    <row r="408" spans="2:6" ht="15" thickBot="1" x14ac:dyDescent="0.4">
      <c r="B408" s="203"/>
      <c r="C408" s="443" t="s">
        <v>114</v>
      </c>
      <c r="D408" s="438">
        <v>1.9597900000000001</v>
      </c>
      <c r="E408" s="62">
        <v>3145.9009900000001</v>
      </c>
      <c r="F408" s="371">
        <f t="shared" si="24"/>
        <v>6.2296620466749018E-4</v>
      </c>
    </row>
    <row r="409" spans="2:6" x14ac:dyDescent="0.35">
      <c r="B409" s="194" t="s">
        <v>82</v>
      </c>
      <c r="C409" s="439" t="s">
        <v>247</v>
      </c>
      <c r="D409" s="222">
        <v>3771.1798000000003</v>
      </c>
      <c r="E409" s="195">
        <v>8761.4856</v>
      </c>
      <c r="F409" s="196">
        <f t="shared" si="24"/>
        <v>0.43042698146990055</v>
      </c>
    </row>
    <row r="410" spans="2:6" x14ac:dyDescent="0.35">
      <c r="B410" s="197"/>
      <c r="C410" s="440" t="s">
        <v>111</v>
      </c>
      <c r="D410" s="436">
        <v>3770.4424000000004</v>
      </c>
      <c r="E410" s="198">
        <v>8761.4856</v>
      </c>
      <c r="F410" s="407">
        <f t="shared" si="24"/>
        <v>0.43034281766096838</v>
      </c>
    </row>
    <row r="411" spans="2:6" x14ac:dyDescent="0.35">
      <c r="B411" s="197"/>
      <c r="C411" s="441" t="s">
        <v>113</v>
      </c>
      <c r="D411" s="436">
        <v>0.73739999999999994</v>
      </c>
      <c r="E411" s="198">
        <v>8761.4856</v>
      </c>
      <c r="F411" s="407">
        <f>D411/E411</f>
        <v>8.4163808932129032E-5</v>
      </c>
    </row>
    <row r="412" spans="2:6" x14ac:dyDescent="0.35">
      <c r="B412" s="200"/>
      <c r="C412" s="442" t="s">
        <v>69</v>
      </c>
      <c r="D412" s="437">
        <v>3339.3578399999997</v>
      </c>
      <c r="E412" s="201">
        <v>8188.31286</v>
      </c>
      <c r="F412" s="408">
        <f t="shared" si="24"/>
        <v>0.40782001092224995</v>
      </c>
    </row>
    <row r="413" spans="2:6" ht="16.5" customHeight="1" x14ac:dyDescent="0.35">
      <c r="B413" s="203"/>
      <c r="C413" s="443" t="s">
        <v>112</v>
      </c>
      <c r="D413" s="438">
        <v>3338.6204399999997</v>
      </c>
      <c r="E413" s="62">
        <v>8188.31286</v>
      </c>
      <c r="F413" s="371">
        <f>D413/E413</f>
        <v>0.40772995574084597</v>
      </c>
    </row>
    <row r="414" spans="2:6" ht="15" thickBot="1" x14ac:dyDescent="0.4">
      <c r="B414" s="203"/>
      <c r="C414" s="444" t="s">
        <v>114</v>
      </c>
      <c r="D414" s="438">
        <v>0.7</v>
      </c>
      <c r="E414" s="62">
        <v>8188.31286</v>
      </c>
      <c r="F414" s="371">
        <f t="shared" si="24"/>
        <v>8.5487695935448162E-5</v>
      </c>
    </row>
    <row r="415" spans="2:6" x14ac:dyDescent="0.35">
      <c r="B415" s="194" t="s">
        <v>38</v>
      </c>
      <c r="C415" s="439" t="s">
        <v>248</v>
      </c>
      <c r="D415" s="222">
        <v>6548.2849900000001</v>
      </c>
      <c r="E415" s="195">
        <v>6549.6799899999996</v>
      </c>
      <c r="F415" s="196">
        <f t="shared" si="24"/>
        <v>0.99978701249494184</v>
      </c>
    </row>
    <row r="416" spans="2:6" x14ac:dyDescent="0.35">
      <c r="B416" s="197"/>
      <c r="C416" s="440" t="s">
        <v>111</v>
      </c>
      <c r="D416" s="436">
        <v>6548.2849900000001</v>
      </c>
      <c r="E416" s="198">
        <v>6549.6799899999996</v>
      </c>
      <c r="F416" s="407">
        <f t="shared" si="24"/>
        <v>0.99978701249494184</v>
      </c>
    </row>
    <row r="417" spans="2:6" x14ac:dyDescent="0.35">
      <c r="B417" s="200"/>
      <c r="C417" s="442" t="s">
        <v>69</v>
      </c>
      <c r="D417" s="437">
        <v>3753.2641899999999</v>
      </c>
      <c r="E417" s="201">
        <v>3754.6591899999999</v>
      </c>
      <c r="F417" s="408">
        <f t="shared" si="24"/>
        <v>0.99962846161811025</v>
      </c>
    </row>
    <row r="418" spans="2:6" ht="15" thickBot="1" x14ac:dyDescent="0.4">
      <c r="B418" s="203"/>
      <c r="C418" s="443" t="s">
        <v>112</v>
      </c>
      <c r="D418" s="438">
        <v>3753.2641899999999</v>
      </c>
      <c r="E418" s="62">
        <v>3754.6591899999999</v>
      </c>
      <c r="F418" s="371">
        <f t="shared" si="24"/>
        <v>0.99962846161811025</v>
      </c>
    </row>
    <row r="419" spans="2:6" x14ac:dyDescent="0.35">
      <c r="B419" s="194" t="s">
        <v>249</v>
      </c>
      <c r="C419" s="439" t="s">
        <v>250</v>
      </c>
      <c r="D419" s="222">
        <v>91</v>
      </c>
      <c r="E419" s="195">
        <v>1353.29701</v>
      </c>
      <c r="F419" s="196">
        <f t="shared" si="24"/>
        <v>6.7243184110781423E-2</v>
      </c>
    </row>
    <row r="420" spans="2:6" x14ac:dyDescent="0.35">
      <c r="B420" s="197"/>
      <c r="C420" s="441" t="s">
        <v>113</v>
      </c>
      <c r="D420" s="436">
        <v>91</v>
      </c>
      <c r="E420" s="198">
        <v>1353.29701</v>
      </c>
      <c r="F420" s="407">
        <f t="shared" si="24"/>
        <v>6.7243184110781423E-2</v>
      </c>
    </row>
    <row r="421" spans="2:6" x14ac:dyDescent="0.35">
      <c r="B421" s="200"/>
      <c r="C421" s="442" t="s">
        <v>69</v>
      </c>
      <c r="D421" s="437">
        <v>91</v>
      </c>
      <c r="E421" s="201">
        <v>1353.21767</v>
      </c>
      <c r="F421" s="408">
        <f t="shared" si="24"/>
        <v>6.7247126620804468E-2</v>
      </c>
    </row>
    <row r="422" spans="2:6" ht="15" thickBot="1" x14ac:dyDescent="0.4">
      <c r="B422" s="409"/>
      <c r="C422" s="444" t="s">
        <v>114</v>
      </c>
      <c r="D422" s="68">
        <v>91</v>
      </c>
      <c r="E422" s="410">
        <v>1353.21767</v>
      </c>
      <c r="F422" s="375">
        <f t="shared" si="24"/>
        <v>6.7247126620804468E-2</v>
      </c>
    </row>
    <row r="423" spans="2:6" x14ac:dyDescent="0.35">
      <c r="B423" s="194" t="s">
        <v>251</v>
      </c>
      <c r="C423" s="439" t="s">
        <v>252</v>
      </c>
      <c r="D423" s="222">
        <v>0.20500000000000002</v>
      </c>
      <c r="E423" s="195">
        <v>459.33206000000001</v>
      </c>
      <c r="F423" s="196">
        <f t="shared" ref="F423:F430" si="25">D423/E423</f>
        <v>4.4630022123863945E-4</v>
      </c>
    </row>
    <row r="424" spans="2:6" x14ac:dyDescent="0.35">
      <c r="B424" s="197"/>
      <c r="C424" s="441" t="s">
        <v>113</v>
      </c>
      <c r="D424" s="436">
        <v>0.20500000000000002</v>
      </c>
      <c r="E424" s="198">
        <v>459.33206000000001</v>
      </c>
      <c r="F424" s="407">
        <f t="shared" si="25"/>
        <v>4.4630022123863945E-4</v>
      </c>
    </row>
    <row r="425" spans="2:6" x14ac:dyDescent="0.35">
      <c r="B425" s="200"/>
      <c r="C425" s="442" t="s">
        <v>69</v>
      </c>
      <c r="D425" s="437">
        <v>0.20500000000000002</v>
      </c>
      <c r="E425" s="201">
        <v>459.28334999999998</v>
      </c>
      <c r="F425" s="408">
        <f t="shared" si="25"/>
        <v>4.4634755429300894E-4</v>
      </c>
    </row>
    <row r="426" spans="2:6" ht="15" thickBot="1" x14ac:dyDescent="0.4">
      <c r="B426" s="409"/>
      <c r="C426" s="444" t="s">
        <v>114</v>
      </c>
      <c r="D426" s="68">
        <v>0.20500000000000002</v>
      </c>
      <c r="E426" s="410">
        <v>459.28334999999998</v>
      </c>
      <c r="F426" s="375">
        <f t="shared" si="25"/>
        <v>4.4634755429300894E-4</v>
      </c>
    </row>
    <row r="427" spans="2:6" x14ac:dyDescent="0.35">
      <c r="B427" s="194" t="s">
        <v>253</v>
      </c>
      <c r="C427" s="439" t="s">
        <v>255</v>
      </c>
      <c r="D427" s="222">
        <v>3.0000000000000001E-3</v>
      </c>
      <c r="E427" s="195">
        <v>46.646419999999992</v>
      </c>
      <c r="F427" s="196">
        <f t="shared" si="25"/>
        <v>6.4313617207922933E-5</v>
      </c>
    </row>
    <row r="428" spans="2:6" x14ac:dyDescent="0.35">
      <c r="B428" s="197"/>
      <c r="C428" s="441" t="s">
        <v>113</v>
      </c>
      <c r="D428" s="436">
        <v>3.0000000000000001E-3</v>
      </c>
      <c r="E428" s="198">
        <v>46.646419999999992</v>
      </c>
      <c r="F428" s="407">
        <f t="shared" si="25"/>
        <v>6.4313617207922933E-5</v>
      </c>
    </row>
    <row r="429" spans="2:6" x14ac:dyDescent="0.35">
      <c r="B429" s="200"/>
      <c r="C429" s="442" t="s">
        <v>69</v>
      </c>
      <c r="D429" s="437">
        <v>3.0000000000000001E-3</v>
      </c>
      <c r="E429" s="201">
        <v>46.566419999999994</v>
      </c>
      <c r="F429" s="408">
        <f t="shared" si="25"/>
        <v>6.4424106469855331E-5</v>
      </c>
    </row>
    <row r="430" spans="2:6" ht="15" thickBot="1" x14ac:dyDescent="0.4">
      <c r="B430" s="409"/>
      <c r="C430" s="444" t="s">
        <v>114</v>
      </c>
      <c r="D430" s="68">
        <v>3.0000000000000001E-3</v>
      </c>
      <c r="E430" s="410">
        <v>46.566419999999994</v>
      </c>
      <c r="F430" s="375">
        <f t="shared" si="25"/>
        <v>6.4424106469855331E-5</v>
      </c>
    </row>
    <row r="431" spans="2:6" x14ac:dyDescent="0.35">
      <c r="B431" s="194" t="s">
        <v>254</v>
      </c>
      <c r="C431" s="439" t="s">
        <v>256</v>
      </c>
      <c r="D431" s="222">
        <v>319.94332351999998</v>
      </c>
      <c r="E431" s="195">
        <v>494.34388999999999</v>
      </c>
      <c r="F431" s="196">
        <f t="shared" si="24"/>
        <v>0.64720800639409137</v>
      </c>
    </row>
    <row r="432" spans="2:6" x14ac:dyDescent="0.35">
      <c r="B432" s="197"/>
      <c r="C432" s="440" t="s">
        <v>111</v>
      </c>
      <c r="D432" s="436">
        <v>308.43172999999996</v>
      </c>
      <c r="E432" s="198">
        <v>494.34388999999999</v>
      </c>
      <c r="F432" s="407">
        <f t="shared" si="24"/>
        <v>0.62392139609533759</v>
      </c>
    </row>
    <row r="433" spans="2:9" x14ac:dyDescent="0.35">
      <c r="B433" s="197"/>
      <c r="C433" s="441" t="s">
        <v>113</v>
      </c>
      <c r="D433" s="436">
        <v>1.95E-2</v>
      </c>
      <c r="E433" s="198">
        <v>494.34388999999999</v>
      </c>
      <c r="F433" s="407">
        <f t="shared" si="24"/>
        <v>3.9446224368222699E-5</v>
      </c>
    </row>
    <row r="434" spans="2:9" x14ac:dyDescent="0.35">
      <c r="B434" s="197"/>
      <c r="C434" s="441" t="s">
        <v>257</v>
      </c>
      <c r="D434" s="436">
        <v>11.492093519999999</v>
      </c>
      <c r="E434" s="198">
        <v>494.34388999999999</v>
      </c>
      <c r="F434" s="407">
        <f t="shared" si="24"/>
        <v>2.3247164074385544E-2</v>
      </c>
    </row>
    <row r="435" spans="2:9" x14ac:dyDescent="0.35">
      <c r="B435" s="200"/>
      <c r="C435" s="442" t="s">
        <v>69</v>
      </c>
      <c r="D435" s="437">
        <v>319.94332351774693</v>
      </c>
      <c r="E435" s="201">
        <v>494.28503999999998</v>
      </c>
      <c r="F435" s="408">
        <f t="shared" si="24"/>
        <v>0.64728506352882331</v>
      </c>
    </row>
    <row r="436" spans="2:9" x14ac:dyDescent="0.35">
      <c r="B436" s="203"/>
      <c r="C436" s="443" t="s">
        <v>112</v>
      </c>
      <c r="D436" s="438">
        <v>308.43172999999996</v>
      </c>
      <c r="E436" s="62">
        <v>494.28503999999998</v>
      </c>
      <c r="F436" s="371">
        <f t="shared" si="24"/>
        <v>0.62399568071087075</v>
      </c>
    </row>
    <row r="437" spans="2:9" x14ac:dyDescent="0.35">
      <c r="B437" s="509"/>
      <c r="C437" s="443" t="s">
        <v>114</v>
      </c>
      <c r="D437" s="510">
        <v>1.95E-2</v>
      </c>
      <c r="E437" s="127">
        <v>494.28503999999998</v>
      </c>
      <c r="F437" s="371">
        <f t="shared" si="24"/>
        <v>3.9450920869464311E-5</v>
      </c>
    </row>
    <row r="438" spans="2:9" ht="15" thickBot="1" x14ac:dyDescent="0.4">
      <c r="B438" s="409"/>
      <c r="C438" s="444" t="s">
        <v>266</v>
      </c>
      <c r="D438" s="68">
        <v>11.49209351774698</v>
      </c>
      <c r="E438" s="410">
        <v>494.28503999999998</v>
      </c>
      <c r="F438" s="375">
        <f t="shared" si="24"/>
        <v>2.3249931897083069E-2</v>
      </c>
    </row>
    <row r="439" spans="2:9" x14ac:dyDescent="0.35">
      <c r="B439" s="1"/>
    </row>
    <row r="440" spans="2:9" ht="15" thickBot="1" x14ac:dyDescent="0.4">
      <c r="B440" s="5" t="s">
        <v>138</v>
      </c>
      <c r="D440" s="11"/>
    </row>
    <row r="441" spans="2:9" ht="15" thickBot="1" x14ac:dyDescent="0.4">
      <c r="B441" s="863" t="s">
        <v>187</v>
      </c>
      <c r="C441" s="896"/>
      <c r="D441" s="900">
        <v>2020</v>
      </c>
      <c r="E441" s="900"/>
      <c r="F441" s="900"/>
      <c r="G441" s="899">
        <v>2019</v>
      </c>
      <c r="H441" s="900"/>
      <c r="I441" s="901"/>
    </row>
    <row r="442" spans="2:9" ht="30" customHeight="1" x14ac:dyDescent="0.35">
      <c r="B442" s="872"/>
      <c r="C442" s="897"/>
      <c r="D442" s="910" t="s">
        <v>107</v>
      </c>
      <c r="E442" s="926" t="s">
        <v>68</v>
      </c>
      <c r="F442" s="927"/>
      <c r="G442" s="904" t="s">
        <v>107</v>
      </c>
      <c r="H442" s="926" t="s">
        <v>68</v>
      </c>
      <c r="I442" s="927"/>
    </row>
    <row r="443" spans="2:9" ht="24.5" thickBot="1" x14ac:dyDescent="0.4">
      <c r="B443" s="864"/>
      <c r="C443" s="898"/>
      <c r="D443" s="911"/>
      <c r="E443" s="405" t="s">
        <v>109</v>
      </c>
      <c r="F443" s="406" t="s">
        <v>110</v>
      </c>
      <c r="G443" s="905"/>
      <c r="H443" s="405" t="s">
        <v>109</v>
      </c>
      <c r="I443" s="406" t="s">
        <v>110</v>
      </c>
    </row>
    <row r="444" spans="2:9" x14ac:dyDescent="0.35">
      <c r="B444" s="194"/>
      <c r="C444" s="439" t="s">
        <v>228</v>
      </c>
      <c r="D444" s="222">
        <v>7410.7227716362577</v>
      </c>
      <c r="E444" s="195">
        <v>449738.82645999989</v>
      </c>
      <c r="F444" s="196">
        <f t="shared" ref="F444:F451" si="26">D444/E444</f>
        <v>1.6477836325513188E-2</v>
      </c>
      <c r="G444" s="195">
        <v>7387.3770119164046</v>
      </c>
      <c r="H444" s="195">
        <v>449738.82645999989</v>
      </c>
      <c r="I444" s="196">
        <f t="shared" ref="I444:I450" si="27">G444/H444</f>
        <v>1.6425926731886118E-2</v>
      </c>
    </row>
    <row r="445" spans="2:9" x14ac:dyDescent="0.35">
      <c r="B445" s="197"/>
      <c r="C445" s="440" t="s">
        <v>111</v>
      </c>
      <c r="D445" s="436">
        <v>7069.6512499999999</v>
      </c>
      <c r="E445" s="198">
        <v>449738.82645999989</v>
      </c>
      <c r="F445" s="407">
        <f t="shared" si="26"/>
        <v>1.5719459459719962E-2</v>
      </c>
      <c r="G445" s="198">
        <v>7069.6512499999999</v>
      </c>
      <c r="H445" s="198">
        <v>449738.82645999989</v>
      </c>
      <c r="I445" s="407">
        <f t="shared" si="27"/>
        <v>1.5719459459719962E-2</v>
      </c>
    </row>
    <row r="446" spans="2:9" x14ac:dyDescent="0.35">
      <c r="B446" s="197"/>
      <c r="C446" s="441" t="s">
        <v>113</v>
      </c>
      <c r="D446" s="436">
        <v>330.94145100000003</v>
      </c>
      <c r="E446" s="198">
        <v>449738.82645999989</v>
      </c>
      <c r="F446" s="407">
        <f t="shared" si="26"/>
        <v>7.3585252490855201E-4</v>
      </c>
      <c r="G446" s="198">
        <v>317.72576191640559</v>
      </c>
      <c r="H446" s="198">
        <v>449738.82645999989</v>
      </c>
      <c r="I446" s="407">
        <f t="shared" si="27"/>
        <v>7.0646727216615876E-4</v>
      </c>
    </row>
    <row r="447" spans="2:9" x14ac:dyDescent="0.35">
      <c r="B447" s="197"/>
      <c r="C447" s="441" t="s">
        <v>257</v>
      </c>
      <c r="D447" s="436">
        <v>10.1300706362585</v>
      </c>
      <c r="E447" s="198">
        <v>449738.82645999989</v>
      </c>
      <c r="F447" s="407">
        <f t="shared" si="26"/>
        <v>2.2524340884674488E-5</v>
      </c>
      <c r="G447" s="198" t="s">
        <v>230</v>
      </c>
      <c r="H447" s="198">
        <v>449738.82645999989</v>
      </c>
      <c r="I447" s="198" t="s">
        <v>230</v>
      </c>
    </row>
    <row r="448" spans="2:9" x14ac:dyDescent="0.35">
      <c r="B448" s="200"/>
      <c r="C448" s="442" t="s">
        <v>69</v>
      </c>
      <c r="D448" s="437">
        <v>2956.6010916362584</v>
      </c>
      <c r="E448" s="201">
        <v>327908.55530000001</v>
      </c>
      <c r="F448" s="408">
        <f t="shared" si="26"/>
        <v>9.0165414834367345E-3</v>
      </c>
      <c r="G448" s="201">
        <v>2933.2553319164053</v>
      </c>
      <c r="H448" s="201">
        <v>327908.55530000001</v>
      </c>
      <c r="I448" s="408">
        <f t="shared" si="27"/>
        <v>8.9453455376691891E-3</v>
      </c>
    </row>
    <row r="449" spans="2:9" x14ac:dyDescent="0.35">
      <c r="B449" s="203"/>
      <c r="C449" s="443" t="s">
        <v>112</v>
      </c>
      <c r="D449" s="438">
        <v>2852.0442700000003</v>
      </c>
      <c r="E449" s="62">
        <v>327908.55530000001</v>
      </c>
      <c r="F449" s="371">
        <f t="shared" si="26"/>
        <v>8.6976817893351273E-3</v>
      </c>
      <c r="G449" s="62">
        <v>2852.0442700000003</v>
      </c>
      <c r="H449" s="62">
        <v>327908.55530000001</v>
      </c>
      <c r="I449" s="371">
        <f t="shared" si="27"/>
        <v>8.6976817893351273E-3</v>
      </c>
    </row>
    <row r="450" spans="2:9" x14ac:dyDescent="0.35">
      <c r="B450" s="509"/>
      <c r="C450" s="858" t="s">
        <v>114</v>
      </c>
      <c r="D450" s="510">
        <v>94.426750999999996</v>
      </c>
      <c r="E450" s="127">
        <v>327908.55530000001</v>
      </c>
      <c r="F450" s="218">
        <f t="shared" si="26"/>
        <v>2.8796671960452502E-4</v>
      </c>
      <c r="G450" s="127">
        <v>81.211061916405583</v>
      </c>
      <c r="H450" s="127">
        <v>327908.55530000001</v>
      </c>
      <c r="I450" s="218">
        <f t="shared" si="27"/>
        <v>2.4766374833406362E-4</v>
      </c>
    </row>
    <row r="451" spans="2:9" ht="15" thickBot="1" x14ac:dyDescent="0.4">
      <c r="B451" s="409"/>
      <c r="C451" s="444" t="s">
        <v>504</v>
      </c>
      <c r="D451" s="68">
        <v>10.1300706362585</v>
      </c>
      <c r="E451" s="127">
        <v>327908.55530000001</v>
      </c>
      <c r="F451" s="218">
        <f t="shared" si="26"/>
        <v>3.0892974497083819E-5</v>
      </c>
      <c r="G451" s="410" t="s">
        <v>230</v>
      </c>
      <c r="H451" s="127">
        <v>327908.55530000001</v>
      </c>
      <c r="I451" s="375" t="s">
        <v>230</v>
      </c>
    </row>
    <row r="452" spans="2:9" x14ac:dyDescent="0.35">
      <c r="B452" s="194" t="s">
        <v>11</v>
      </c>
      <c r="C452" s="439" t="s">
        <v>36</v>
      </c>
      <c r="D452" s="222">
        <f>SUM(D453:D454)</f>
        <v>8.2866600000000012</v>
      </c>
      <c r="E452" s="195">
        <v>1558.9590800000001</v>
      </c>
      <c r="F452" s="196">
        <f t="shared" ref="F452:F457" si="28">D452/E452</f>
        <v>5.3155083454788313E-3</v>
      </c>
      <c r="G452" s="195">
        <v>6.2866599999999995</v>
      </c>
      <c r="H452" s="195">
        <v>1558.9590800000001</v>
      </c>
      <c r="I452" s="196">
        <f t="shared" ref="I452:I457" si="29">G452/H452</f>
        <v>4.032601035301067E-3</v>
      </c>
    </row>
    <row r="453" spans="2:9" x14ac:dyDescent="0.35">
      <c r="B453" s="197"/>
      <c r="C453" s="440" t="s">
        <v>111</v>
      </c>
      <c r="D453" s="436">
        <v>1.88666</v>
      </c>
      <c r="E453" s="198">
        <v>1558.9590800000001</v>
      </c>
      <c r="F453" s="407">
        <f t="shared" si="28"/>
        <v>1.2102049529099891E-3</v>
      </c>
      <c r="G453" s="198">
        <v>1.88666</v>
      </c>
      <c r="H453" s="198">
        <v>1558.9590800000001</v>
      </c>
      <c r="I453" s="407">
        <f t="shared" si="29"/>
        <v>1.2102049529099891E-3</v>
      </c>
    </row>
    <row r="454" spans="2:9" x14ac:dyDescent="0.35">
      <c r="B454" s="197"/>
      <c r="C454" s="441" t="s">
        <v>113</v>
      </c>
      <c r="D454" s="436">
        <v>6.4</v>
      </c>
      <c r="E454" s="198">
        <v>1558.9590800000001</v>
      </c>
      <c r="F454" s="407">
        <f t="shared" si="28"/>
        <v>4.1053033925688414E-3</v>
      </c>
      <c r="G454" s="198">
        <v>4.4000000000000004</v>
      </c>
      <c r="H454" s="198">
        <v>1558.9590800000001</v>
      </c>
      <c r="I454" s="407">
        <f t="shared" si="29"/>
        <v>2.8223960823910788E-3</v>
      </c>
    </row>
    <row r="455" spans="2:9" x14ac:dyDescent="0.35">
      <c r="B455" s="200"/>
      <c r="C455" s="442" t="s">
        <v>69</v>
      </c>
      <c r="D455" s="437">
        <f>SUM(D456:D457)</f>
        <v>8.2866600000000012</v>
      </c>
      <c r="E455" s="201">
        <v>1344.4456800000003</v>
      </c>
      <c r="F455" s="408">
        <f t="shared" si="28"/>
        <v>6.163625740535683E-3</v>
      </c>
      <c r="G455" s="201">
        <v>6.2866599999999995</v>
      </c>
      <c r="H455" s="201">
        <v>1344.4456800000003</v>
      </c>
      <c r="I455" s="408">
        <f t="shared" si="29"/>
        <v>4.6760238018690335E-3</v>
      </c>
    </row>
    <row r="456" spans="2:9" x14ac:dyDescent="0.35">
      <c r="B456" s="203"/>
      <c r="C456" s="443" t="s">
        <v>112</v>
      </c>
      <c r="D456" s="438">
        <v>1.88666</v>
      </c>
      <c r="E456" s="62">
        <v>1344.4456800000003</v>
      </c>
      <c r="F456" s="371">
        <f t="shared" si="28"/>
        <v>1.4032995368024089E-3</v>
      </c>
      <c r="G456" s="62">
        <v>1.88666</v>
      </c>
      <c r="H456" s="62">
        <v>1344.4456800000003</v>
      </c>
      <c r="I456" s="371">
        <f t="shared" si="29"/>
        <v>1.4032995368024089E-3</v>
      </c>
    </row>
    <row r="457" spans="2:9" ht="15" thickBot="1" x14ac:dyDescent="0.4">
      <c r="B457" s="409"/>
      <c r="C457" s="444" t="s">
        <v>114</v>
      </c>
      <c r="D457" s="68">
        <v>6.4</v>
      </c>
      <c r="E457" s="410">
        <v>1344.4456800000003</v>
      </c>
      <c r="F457" s="375">
        <f t="shared" si="28"/>
        <v>4.7603262037332729E-3</v>
      </c>
      <c r="G457" s="410">
        <v>4.4000000000000004</v>
      </c>
      <c r="H457" s="410">
        <v>1344.4456800000003</v>
      </c>
      <c r="I457" s="375">
        <f t="shared" si="29"/>
        <v>3.2727242650666256E-3</v>
      </c>
    </row>
    <row r="458" spans="2:9" x14ac:dyDescent="0.35">
      <c r="B458" s="194" t="s">
        <v>13</v>
      </c>
      <c r="C458" s="439" t="s">
        <v>14</v>
      </c>
      <c r="D458" s="222">
        <f>SUM(D459:D460)</f>
        <v>212.44800999999995</v>
      </c>
      <c r="E458" s="195">
        <v>9823.8813699999992</v>
      </c>
      <c r="F458" s="196">
        <f t="shared" ref="F458:F515" si="30">D458/E458</f>
        <v>2.1625669325443003E-2</v>
      </c>
      <c r="G458" s="195">
        <v>211.78648000000001</v>
      </c>
      <c r="H458" s="195">
        <v>9823.8813699999992</v>
      </c>
      <c r="I458" s="196">
        <f t="shared" ref="I458:I515" si="31">G458/H458</f>
        <v>2.1558330360823569E-2</v>
      </c>
    </row>
    <row r="459" spans="2:9" x14ac:dyDescent="0.35">
      <c r="B459" s="197"/>
      <c r="C459" s="440" t="s">
        <v>111</v>
      </c>
      <c r="D459" s="436">
        <v>211.59747999999996</v>
      </c>
      <c r="E459" s="198">
        <v>9823.8813699999992</v>
      </c>
      <c r="F459" s="407">
        <f t="shared" si="30"/>
        <v>2.1539091529155951E-2</v>
      </c>
      <c r="G459" s="198">
        <v>211.59748000000002</v>
      </c>
      <c r="H459" s="198">
        <v>9823.8813699999992</v>
      </c>
      <c r="I459" s="407">
        <f t="shared" si="31"/>
        <v>2.1539091529155958E-2</v>
      </c>
    </row>
    <row r="460" spans="2:9" x14ac:dyDescent="0.35">
      <c r="B460" s="197"/>
      <c r="C460" s="441" t="s">
        <v>113</v>
      </c>
      <c r="D460" s="436">
        <v>0.85053000000000001</v>
      </c>
      <c r="E460" s="198">
        <v>9823.8813699999992</v>
      </c>
      <c r="F460" s="407">
        <f t="shared" si="30"/>
        <v>8.6577796287049436E-5</v>
      </c>
      <c r="G460" s="198">
        <v>0.189</v>
      </c>
      <c r="H460" s="198">
        <v>9823.8813699999992</v>
      </c>
      <c r="I460" s="407">
        <f t="shared" si="31"/>
        <v>1.9238831667610011E-5</v>
      </c>
    </row>
    <row r="461" spans="2:9" x14ac:dyDescent="0.35">
      <c r="B461" s="200"/>
      <c r="C461" s="442" t="s">
        <v>69</v>
      </c>
      <c r="D461" s="437">
        <f>SUM(D462:D463)</f>
        <v>211.50800999999996</v>
      </c>
      <c r="E461" s="201">
        <v>9819.3976100000018</v>
      </c>
      <c r="F461" s="408">
        <f t="shared" si="30"/>
        <v>2.1539815210721458E-2</v>
      </c>
      <c r="G461" s="201">
        <v>210.84648000000001</v>
      </c>
      <c r="H461" s="201">
        <v>9819.3976100000018</v>
      </c>
      <c r="I461" s="408">
        <f t="shared" si="31"/>
        <v>2.1472445497601148E-2</v>
      </c>
    </row>
    <row r="462" spans="2:9" x14ac:dyDescent="0.35">
      <c r="B462" s="203"/>
      <c r="C462" s="443" t="s">
        <v>112</v>
      </c>
      <c r="D462" s="438">
        <v>210.65747999999996</v>
      </c>
      <c r="E462" s="62">
        <v>9819.3976100000018</v>
      </c>
      <c r="F462" s="371">
        <f t="shared" si="30"/>
        <v>2.1453197881045976E-2</v>
      </c>
      <c r="G462" s="62">
        <v>210.65748000000002</v>
      </c>
      <c r="H462" s="62">
        <v>9819.3976100000018</v>
      </c>
      <c r="I462" s="371">
        <f t="shared" si="31"/>
        <v>2.1453197881045983E-2</v>
      </c>
    </row>
    <row r="463" spans="2:9" ht="15" thickBot="1" x14ac:dyDescent="0.4">
      <c r="B463" s="409"/>
      <c r="C463" s="444" t="s">
        <v>114</v>
      </c>
      <c r="D463" s="68">
        <v>0.85053000000000001</v>
      </c>
      <c r="E463" s="410">
        <v>9819.3976100000018</v>
      </c>
      <c r="F463" s="375">
        <f t="shared" si="30"/>
        <v>8.6617329675480967E-5</v>
      </c>
      <c r="G463" s="410">
        <v>0.189</v>
      </c>
      <c r="H463" s="410">
        <v>9819.3976100000018</v>
      </c>
      <c r="I463" s="375">
        <f t="shared" si="31"/>
        <v>1.9247616555166663E-5</v>
      </c>
    </row>
    <row r="464" spans="2:9" x14ac:dyDescent="0.35">
      <c r="B464" s="194" t="s">
        <v>15</v>
      </c>
      <c r="C464" s="439" t="s">
        <v>37</v>
      </c>
      <c r="D464" s="222">
        <v>13.286959999999999</v>
      </c>
      <c r="E464" s="195">
        <v>20260.562870000002</v>
      </c>
      <c r="F464" s="196">
        <f t="shared" si="30"/>
        <v>6.5580409020492324E-4</v>
      </c>
      <c r="G464" s="195">
        <v>13.286959999999999</v>
      </c>
      <c r="H464" s="195">
        <v>20260.562870000002</v>
      </c>
      <c r="I464" s="196">
        <f t="shared" si="31"/>
        <v>6.5580409020492324E-4</v>
      </c>
    </row>
    <row r="465" spans="2:9" x14ac:dyDescent="0.35">
      <c r="B465" s="197"/>
      <c r="C465" s="440" t="s">
        <v>111</v>
      </c>
      <c r="D465" s="436">
        <v>13.286960000000001</v>
      </c>
      <c r="E465" s="198">
        <v>20260.562870000002</v>
      </c>
      <c r="F465" s="407">
        <f t="shared" si="30"/>
        <v>6.5580409020492324E-4</v>
      </c>
      <c r="G465" s="198">
        <v>13.286959999999999</v>
      </c>
      <c r="H465" s="198">
        <v>20260.562870000002</v>
      </c>
      <c r="I465" s="407">
        <f t="shared" si="31"/>
        <v>6.5580409020492324E-4</v>
      </c>
    </row>
    <row r="466" spans="2:9" x14ac:dyDescent="0.35">
      <c r="B466" s="200"/>
      <c r="C466" s="442" t="s">
        <v>69</v>
      </c>
      <c r="D466" s="437">
        <v>13.25122</v>
      </c>
      <c r="E466" s="201">
        <v>2629.8025500000003</v>
      </c>
      <c r="F466" s="408">
        <f t="shared" si="30"/>
        <v>5.0388649900731134E-3</v>
      </c>
      <c r="G466" s="201">
        <v>13.25122</v>
      </c>
      <c r="H466" s="201">
        <v>2629.8025500000003</v>
      </c>
      <c r="I466" s="408">
        <f t="shared" si="31"/>
        <v>5.0388649900731134E-3</v>
      </c>
    </row>
    <row r="467" spans="2:9" ht="15" thickBot="1" x14ac:dyDescent="0.4">
      <c r="B467" s="203"/>
      <c r="C467" s="443" t="s">
        <v>112</v>
      </c>
      <c r="D467" s="438">
        <v>13.25122</v>
      </c>
      <c r="E467" s="62">
        <v>2629.8025500000003</v>
      </c>
      <c r="F467" s="371">
        <f t="shared" si="30"/>
        <v>5.0388649900731134E-3</v>
      </c>
      <c r="G467" s="62">
        <v>13.25122</v>
      </c>
      <c r="H467" s="62">
        <v>2629.8025500000003</v>
      </c>
      <c r="I467" s="371">
        <f t="shared" si="31"/>
        <v>5.0388649900731134E-3</v>
      </c>
    </row>
    <row r="468" spans="2:9" x14ac:dyDescent="0.35">
      <c r="B468" s="194" t="s">
        <v>30</v>
      </c>
      <c r="C468" s="439" t="s">
        <v>41</v>
      </c>
      <c r="D468" s="222">
        <v>1.1161800000000002</v>
      </c>
      <c r="E468" s="195">
        <v>8467.0468699999983</v>
      </c>
      <c r="F468" s="196">
        <f t="shared" si="30"/>
        <v>1.318263636823355E-4</v>
      </c>
      <c r="G468" s="195">
        <v>1.1161800000000002</v>
      </c>
      <c r="H468" s="195">
        <v>8467.0468699999983</v>
      </c>
      <c r="I468" s="196">
        <f t="shared" si="31"/>
        <v>1.318263636823355E-4</v>
      </c>
    </row>
    <row r="469" spans="2:9" x14ac:dyDescent="0.35">
      <c r="B469" s="197"/>
      <c r="C469" s="440" t="s">
        <v>113</v>
      </c>
      <c r="D469" s="436">
        <v>1.1161800000000002</v>
      </c>
      <c r="E469" s="198">
        <v>8467.0468699999983</v>
      </c>
      <c r="F469" s="407">
        <f t="shared" si="30"/>
        <v>1.318263636823355E-4</v>
      </c>
      <c r="G469" s="198">
        <v>1.1161800000000002</v>
      </c>
      <c r="H469" s="198">
        <v>8467.0468699999983</v>
      </c>
      <c r="I469" s="407">
        <f t="shared" si="31"/>
        <v>1.318263636823355E-4</v>
      </c>
    </row>
    <row r="470" spans="2:9" x14ac:dyDescent="0.35">
      <c r="B470" s="200"/>
      <c r="C470" s="442" t="s">
        <v>69</v>
      </c>
      <c r="D470" s="437">
        <v>1.1161800000000002</v>
      </c>
      <c r="E470" s="201">
        <v>8465.4223899999997</v>
      </c>
      <c r="F470" s="408">
        <f t="shared" si="30"/>
        <v>1.3185166062339865E-4</v>
      </c>
      <c r="G470" s="201">
        <v>1.1161800000000002</v>
      </c>
      <c r="H470" s="201">
        <v>8465.4223899999997</v>
      </c>
      <c r="I470" s="408">
        <f t="shared" si="31"/>
        <v>1.3185166062339865E-4</v>
      </c>
    </row>
    <row r="471" spans="2:9" ht="15" thickBot="1" x14ac:dyDescent="0.4">
      <c r="B471" s="203"/>
      <c r="C471" s="443" t="s">
        <v>114</v>
      </c>
      <c r="D471" s="438">
        <v>1.1161800000000002</v>
      </c>
      <c r="E471" s="62">
        <v>8465.4223899999997</v>
      </c>
      <c r="F471" s="371">
        <f t="shared" si="30"/>
        <v>1.3185166062339865E-4</v>
      </c>
      <c r="G471" s="62">
        <v>1.1161800000000002</v>
      </c>
      <c r="H471" s="62">
        <v>8465.4223899999997</v>
      </c>
      <c r="I471" s="371">
        <f t="shared" si="31"/>
        <v>1.3185166062339865E-4</v>
      </c>
    </row>
    <row r="472" spans="2:9" x14ac:dyDescent="0.35">
      <c r="B472" s="194" t="s">
        <v>73</v>
      </c>
      <c r="C472" s="439" t="s">
        <v>1</v>
      </c>
      <c r="D472" s="222">
        <f>SUM(D473:D474)</f>
        <v>2.8219500000000002</v>
      </c>
      <c r="E472" s="195">
        <v>6413.6541500000003</v>
      </c>
      <c r="F472" s="196">
        <f t="shared" si="30"/>
        <v>4.3999098392294818E-4</v>
      </c>
      <c r="G472" s="195">
        <v>2.8219499999999997</v>
      </c>
      <c r="H472" s="195">
        <v>6413.6541500000003</v>
      </c>
      <c r="I472" s="196">
        <f t="shared" si="31"/>
        <v>4.3999098392294813E-4</v>
      </c>
    </row>
    <row r="473" spans="2:9" x14ac:dyDescent="0.35">
      <c r="B473" s="197"/>
      <c r="C473" s="440" t="s">
        <v>111</v>
      </c>
      <c r="D473" s="436">
        <v>1.94</v>
      </c>
      <c r="E473" s="198">
        <v>6413.6541500000003</v>
      </c>
      <c r="F473" s="407">
        <f t="shared" si="30"/>
        <v>3.0247967143660215E-4</v>
      </c>
      <c r="G473" s="198">
        <v>1.94</v>
      </c>
      <c r="H473" s="198">
        <v>6413.6541500000003</v>
      </c>
      <c r="I473" s="407">
        <f t="shared" si="31"/>
        <v>3.0247967143660215E-4</v>
      </c>
    </row>
    <row r="474" spans="2:9" x14ac:dyDescent="0.35">
      <c r="B474" s="197"/>
      <c r="C474" s="441" t="s">
        <v>113</v>
      </c>
      <c r="D474" s="436">
        <v>0.88195000000000001</v>
      </c>
      <c r="E474" s="198">
        <v>6413.6541500000003</v>
      </c>
      <c r="F474" s="407">
        <f t="shared" si="30"/>
        <v>1.3751131248634601E-4</v>
      </c>
      <c r="G474" s="198">
        <v>0.88195000000000001</v>
      </c>
      <c r="H474" s="198">
        <v>6413.6541500000003</v>
      </c>
      <c r="I474" s="407">
        <f t="shared" si="31"/>
        <v>1.3751131248634601E-4</v>
      </c>
    </row>
    <row r="475" spans="2:9" x14ac:dyDescent="0.35">
      <c r="B475" s="200"/>
      <c r="C475" s="442" t="s">
        <v>69</v>
      </c>
      <c r="D475" s="437">
        <f>SUM(D476:D477)</f>
        <v>2.8219500000000002</v>
      </c>
      <c r="E475" s="201">
        <v>5609.48182</v>
      </c>
      <c r="F475" s="408">
        <f t="shared" si="30"/>
        <v>5.0306785734444191E-4</v>
      </c>
      <c r="G475" s="201">
        <v>2.8219499999999997</v>
      </c>
      <c r="H475" s="201">
        <v>5609.48182</v>
      </c>
      <c r="I475" s="408">
        <f t="shared" si="31"/>
        <v>5.0306785734444181E-4</v>
      </c>
    </row>
    <row r="476" spans="2:9" x14ac:dyDescent="0.35">
      <c r="B476" s="203"/>
      <c r="C476" s="443" t="s">
        <v>112</v>
      </c>
      <c r="D476" s="438">
        <v>1.94</v>
      </c>
      <c r="E476" s="62">
        <v>5609.48182</v>
      </c>
      <c r="F476" s="371">
        <f t="shared" si="30"/>
        <v>3.458429962431004E-4</v>
      </c>
      <c r="G476" s="62">
        <v>1.94</v>
      </c>
      <c r="H476" s="62">
        <v>5609.48182</v>
      </c>
      <c r="I476" s="371">
        <f t="shared" si="31"/>
        <v>3.458429962431004E-4</v>
      </c>
    </row>
    <row r="477" spans="2:9" ht="15" thickBot="1" x14ac:dyDescent="0.4">
      <c r="B477" s="409"/>
      <c r="C477" s="444" t="s">
        <v>114</v>
      </c>
      <c r="D477" s="68">
        <v>0.88195000000000001</v>
      </c>
      <c r="E477" s="410">
        <v>5609.48182</v>
      </c>
      <c r="F477" s="375">
        <f t="shared" si="30"/>
        <v>1.5722486110134143E-4</v>
      </c>
      <c r="G477" s="410">
        <v>0.88195000000000001</v>
      </c>
      <c r="H477" s="410">
        <v>5609.48182</v>
      </c>
      <c r="I477" s="375">
        <f t="shared" si="31"/>
        <v>1.5722486110134143E-4</v>
      </c>
    </row>
    <row r="478" spans="2:9" x14ac:dyDescent="0.35">
      <c r="B478" s="194" t="s">
        <v>74</v>
      </c>
      <c r="C478" s="439" t="s">
        <v>42</v>
      </c>
      <c r="D478" s="222">
        <f>SUM(D479:D480)</f>
        <v>5.7032499999999997</v>
      </c>
      <c r="E478" s="195">
        <v>2363.9381899999998</v>
      </c>
      <c r="F478" s="196">
        <f t="shared" si="30"/>
        <v>2.4126053820383519E-3</v>
      </c>
      <c r="G478" s="195">
        <v>5.7032499999999997</v>
      </c>
      <c r="H478" s="195">
        <v>2363.9381899999998</v>
      </c>
      <c r="I478" s="196">
        <f t="shared" si="31"/>
        <v>2.4126053820383519E-3</v>
      </c>
    </row>
    <row r="479" spans="2:9" x14ac:dyDescent="0.35">
      <c r="B479" s="197"/>
      <c r="C479" s="440" t="s">
        <v>111</v>
      </c>
      <c r="D479" s="436">
        <v>0.27803</v>
      </c>
      <c r="E479" s="198">
        <v>2363.9381899999998</v>
      </c>
      <c r="F479" s="407">
        <f t="shared" si="30"/>
        <v>1.1761305823313427E-4</v>
      </c>
      <c r="G479" s="198">
        <v>0.27803</v>
      </c>
      <c r="H479" s="198">
        <v>2363.9381899999998</v>
      </c>
      <c r="I479" s="407">
        <f t="shared" si="31"/>
        <v>1.1761305823313427E-4</v>
      </c>
    </row>
    <row r="480" spans="2:9" x14ac:dyDescent="0.35">
      <c r="B480" s="197"/>
      <c r="C480" s="441" t="s">
        <v>113</v>
      </c>
      <c r="D480" s="436">
        <v>5.4252199999999995</v>
      </c>
      <c r="E480" s="198">
        <v>2363.9381899999998</v>
      </c>
      <c r="F480" s="407">
        <f t="shared" si="30"/>
        <v>2.2949923238052175E-3</v>
      </c>
      <c r="G480" s="198">
        <v>5.4252200000000004</v>
      </c>
      <c r="H480" s="198">
        <v>2363.9381899999998</v>
      </c>
      <c r="I480" s="407">
        <f t="shared" si="31"/>
        <v>2.2949923238052179E-3</v>
      </c>
    </row>
    <row r="481" spans="2:9" x14ac:dyDescent="0.35">
      <c r="B481" s="200"/>
      <c r="C481" s="442" t="s">
        <v>69</v>
      </c>
      <c r="D481" s="437">
        <f>SUM(D482:D483)</f>
        <v>5.7032499999999997</v>
      </c>
      <c r="E481" s="201">
        <v>2131.76143</v>
      </c>
      <c r="F481" s="408">
        <f t="shared" si="30"/>
        <v>2.6753697293416174E-3</v>
      </c>
      <c r="G481" s="201">
        <v>5.7032499999999997</v>
      </c>
      <c r="H481" s="201">
        <v>2131.76143</v>
      </c>
      <c r="I481" s="408">
        <f t="shared" si="31"/>
        <v>2.6753697293416174E-3</v>
      </c>
    </row>
    <row r="482" spans="2:9" x14ac:dyDescent="0.35">
      <c r="B482" s="203"/>
      <c r="C482" s="443" t="s">
        <v>112</v>
      </c>
      <c r="D482" s="438">
        <v>0.27803</v>
      </c>
      <c r="E482" s="62">
        <v>2131.76143</v>
      </c>
      <c r="F482" s="371">
        <f t="shared" si="30"/>
        <v>1.30422661789129E-4</v>
      </c>
      <c r="G482" s="62">
        <v>0.27803</v>
      </c>
      <c r="H482" s="62">
        <v>2131.76143</v>
      </c>
      <c r="I482" s="371">
        <f t="shared" si="31"/>
        <v>1.30422661789129E-4</v>
      </c>
    </row>
    <row r="483" spans="2:9" ht="15" thickBot="1" x14ac:dyDescent="0.4">
      <c r="B483" s="409"/>
      <c r="C483" s="444" t="s">
        <v>114</v>
      </c>
      <c r="D483" s="68">
        <v>5.4252199999999995</v>
      </c>
      <c r="E483" s="410">
        <v>2131.76143</v>
      </c>
      <c r="F483" s="375">
        <f t="shared" si="30"/>
        <v>2.5449470675524884E-3</v>
      </c>
      <c r="G483" s="410">
        <v>5.4252200000000004</v>
      </c>
      <c r="H483" s="410">
        <v>2131.76143</v>
      </c>
      <c r="I483" s="375">
        <f t="shared" si="31"/>
        <v>2.5449470675524889E-3</v>
      </c>
    </row>
    <row r="484" spans="2:9" x14ac:dyDescent="0.35">
      <c r="B484" s="194" t="s">
        <v>31</v>
      </c>
      <c r="C484" s="439" t="s">
        <v>43</v>
      </c>
      <c r="D484" s="222">
        <v>1.1599999999999999</v>
      </c>
      <c r="E484" s="195">
        <v>38769.982329999999</v>
      </c>
      <c r="F484" s="196">
        <f t="shared" si="30"/>
        <v>2.9920054905529279E-5</v>
      </c>
      <c r="G484" s="195">
        <v>1.7292400000000001</v>
      </c>
      <c r="H484" s="195">
        <v>38769.982329999999</v>
      </c>
      <c r="I484" s="196">
        <f t="shared" si="31"/>
        <v>4.4602548055894359E-5</v>
      </c>
    </row>
    <row r="485" spans="2:9" x14ac:dyDescent="0.35">
      <c r="B485" s="197"/>
      <c r="C485" s="440" t="s">
        <v>113</v>
      </c>
      <c r="D485" s="436">
        <v>1.1599999999999999</v>
      </c>
      <c r="E485" s="198">
        <v>38769.982329999999</v>
      </c>
      <c r="F485" s="407">
        <f t="shared" si="30"/>
        <v>2.9920054905529279E-5</v>
      </c>
      <c r="G485" s="198">
        <v>1.7292400000000001</v>
      </c>
      <c r="H485" s="198">
        <v>38769.982329999999</v>
      </c>
      <c r="I485" s="407">
        <f t="shared" si="31"/>
        <v>4.4602548055894359E-5</v>
      </c>
    </row>
    <row r="486" spans="2:9" x14ac:dyDescent="0.35">
      <c r="B486" s="200"/>
      <c r="C486" s="442" t="s">
        <v>69</v>
      </c>
      <c r="D486" s="437">
        <v>1.1599999999999999</v>
      </c>
      <c r="E486" s="201">
        <v>24938.667949999999</v>
      </c>
      <c r="F486" s="408">
        <f t="shared" si="30"/>
        <v>4.6514112234290365E-5</v>
      </c>
      <c r="G486" s="201">
        <v>1.7292400000000001</v>
      </c>
      <c r="H486" s="201">
        <v>24938.667949999999</v>
      </c>
      <c r="I486" s="408">
        <f t="shared" si="31"/>
        <v>6.9339709862089894E-5</v>
      </c>
    </row>
    <row r="487" spans="2:9" ht="15" thickBot="1" x14ac:dyDescent="0.4">
      <c r="B487" s="203"/>
      <c r="C487" s="443" t="s">
        <v>114</v>
      </c>
      <c r="D487" s="438">
        <v>1.1599999999999999</v>
      </c>
      <c r="E487" s="62">
        <v>24938.667949999999</v>
      </c>
      <c r="F487" s="371">
        <f t="shared" si="30"/>
        <v>4.6514112234290365E-5</v>
      </c>
      <c r="G487" s="62">
        <v>1.7292400000000001</v>
      </c>
      <c r="H487" s="62">
        <v>24938.667949999999</v>
      </c>
      <c r="I487" s="371">
        <f t="shared" si="31"/>
        <v>6.9339709862089894E-5</v>
      </c>
    </row>
    <row r="488" spans="2:9" x14ac:dyDescent="0.35">
      <c r="B488" s="194" t="s">
        <v>75</v>
      </c>
      <c r="C488" s="439" t="s">
        <v>44</v>
      </c>
      <c r="D488" s="222">
        <f>SUM(D489:D490)</f>
        <v>1130.2026599999999</v>
      </c>
      <c r="E488" s="195">
        <v>2824.1423100000002</v>
      </c>
      <c r="F488" s="196">
        <f t="shared" si="30"/>
        <v>0.40019323955385233</v>
      </c>
      <c r="G488" s="195">
        <v>1128.0860949999999</v>
      </c>
      <c r="H488" s="195">
        <v>2824.1423100000002</v>
      </c>
      <c r="I488" s="196">
        <f t="shared" si="31"/>
        <v>0.39944378546561266</v>
      </c>
    </row>
    <row r="489" spans="2:9" x14ac:dyDescent="0.35">
      <c r="B489" s="197"/>
      <c r="C489" s="440" t="s">
        <v>111</v>
      </c>
      <c r="D489" s="436">
        <v>863.78969999999993</v>
      </c>
      <c r="E489" s="198">
        <v>2824.1423100000002</v>
      </c>
      <c r="F489" s="407">
        <f t="shared" si="30"/>
        <v>0.30585912648290015</v>
      </c>
      <c r="G489" s="198">
        <v>863.78969999999993</v>
      </c>
      <c r="H489" s="198">
        <v>2824.1423100000002</v>
      </c>
      <c r="I489" s="407">
        <f t="shared" si="31"/>
        <v>0.30585912648290015</v>
      </c>
    </row>
    <row r="490" spans="2:9" x14ac:dyDescent="0.35">
      <c r="B490" s="197"/>
      <c r="C490" s="441" t="s">
        <v>113</v>
      </c>
      <c r="D490" s="436">
        <v>266.41296</v>
      </c>
      <c r="E490" s="198">
        <v>2824.1423100000002</v>
      </c>
      <c r="F490" s="407">
        <f t="shared" si="30"/>
        <v>9.4334113070952144E-2</v>
      </c>
      <c r="G490" s="198">
        <v>264.29639500000002</v>
      </c>
      <c r="H490" s="198">
        <v>2824.1423100000002</v>
      </c>
      <c r="I490" s="407">
        <f t="shared" si="31"/>
        <v>9.3584658982712524E-2</v>
      </c>
    </row>
    <row r="491" spans="2:9" x14ac:dyDescent="0.35">
      <c r="B491" s="200"/>
      <c r="C491" s="442" t="s">
        <v>69</v>
      </c>
      <c r="D491" s="437">
        <v>33.798259999999999</v>
      </c>
      <c r="E491" s="201">
        <v>578.38727999999992</v>
      </c>
      <c r="F491" s="408">
        <f t="shared" si="30"/>
        <v>5.8435344567052037E-2</v>
      </c>
      <c r="G491" s="201">
        <v>31.681695000000001</v>
      </c>
      <c r="H491" s="201">
        <v>578.38727999999992</v>
      </c>
      <c r="I491" s="408">
        <f t="shared" si="31"/>
        <v>5.4775919345944134E-2</v>
      </c>
    </row>
    <row r="492" spans="2:9" x14ac:dyDescent="0.35">
      <c r="B492" s="203"/>
      <c r="C492" s="443" t="s">
        <v>112</v>
      </c>
      <c r="D492" s="438">
        <v>3.9</v>
      </c>
      <c r="E492" s="62">
        <v>578.38727999999992</v>
      </c>
      <c r="F492" s="371">
        <f t="shared" si="30"/>
        <v>6.74288687676534E-3</v>
      </c>
      <c r="G492" s="62">
        <v>3.9</v>
      </c>
      <c r="H492" s="62">
        <v>578.38727999999992</v>
      </c>
      <c r="I492" s="371">
        <f t="shared" si="31"/>
        <v>6.74288687676534E-3</v>
      </c>
    </row>
    <row r="493" spans="2:9" ht="15" thickBot="1" x14ac:dyDescent="0.4">
      <c r="B493" s="409"/>
      <c r="C493" s="444" t="s">
        <v>114</v>
      </c>
      <c r="D493" s="68">
        <v>29.898260000000001</v>
      </c>
      <c r="E493" s="410">
        <v>578.38727999999992</v>
      </c>
      <c r="F493" s="375">
        <f t="shared" si="30"/>
        <v>5.1692457690286693E-2</v>
      </c>
      <c r="G493" s="410">
        <v>27.781694999999999</v>
      </c>
      <c r="H493" s="410">
        <v>578.38727999999992</v>
      </c>
      <c r="I493" s="375">
        <f t="shared" si="31"/>
        <v>4.8033032469178789E-2</v>
      </c>
    </row>
    <row r="494" spans="2:9" x14ac:dyDescent="0.35">
      <c r="B494" s="194" t="s">
        <v>33</v>
      </c>
      <c r="C494" s="439" t="s">
        <v>76</v>
      </c>
      <c r="D494" s="222">
        <v>34.24248</v>
      </c>
      <c r="E494" s="195">
        <v>7813.4237499999999</v>
      </c>
      <c r="F494" s="196">
        <f t="shared" si="30"/>
        <v>4.382519250923771E-3</v>
      </c>
      <c r="G494" s="195">
        <v>22.542480000000001</v>
      </c>
      <c r="H494" s="195">
        <v>7813.4237499999999</v>
      </c>
      <c r="I494" s="196">
        <f t="shared" si="31"/>
        <v>2.8850963062127537E-3</v>
      </c>
    </row>
    <row r="495" spans="2:9" x14ac:dyDescent="0.35">
      <c r="B495" s="197"/>
      <c r="C495" s="440" t="s">
        <v>113</v>
      </c>
      <c r="D495" s="436">
        <v>34.24248</v>
      </c>
      <c r="E495" s="198">
        <v>7813.4237499999999</v>
      </c>
      <c r="F495" s="407">
        <f t="shared" si="30"/>
        <v>4.382519250923771E-3</v>
      </c>
      <c r="G495" s="198">
        <v>22.542480000000001</v>
      </c>
      <c r="H495" s="198">
        <v>7813.4237499999999</v>
      </c>
      <c r="I495" s="407">
        <f t="shared" si="31"/>
        <v>2.8850963062127537E-3</v>
      </c>
    </row>
    <row r="496" spans="2:9" x14ac:dyDescent="0.35">
      <c r="B496" s="200"/>
      <c r="C496" s="442" t="s">
        <v>69</v>
      </c>
      <c r="D496" s="437">
        <v>34.24248</v>
      </c>
      <c r="E496" s="201">
        <v>7789.15074</v>
      </c>
      <c r="F496" s="408">
        <f t="shared" si="30"/>
        <v>4.3961763153655443E-3</v>
      </c>
      <c r="G496" s="201">
        <v>22.542480000000001</v>
      </c>
      <c r="H496" s="201">
        <v>7789.15074</v>
      </c>
      <c r="I496" s="408">
        <f t="shared" si="31"/>
        <v>2.8940870131369421E-3</v>
      </c>
    </row>
    <row r="497" spans="2:9" ht="15" thickBot="1" x14ac:dyDescent="0.4">
      <c r="B497" s="203"/>
      <c r="C497" s="443" t="s">
        <v>114</v>
      </c>
      <c r="D497" s="438">
        <v>34.24248</v>
      </c>
      <c r="E497" s="62">
        <v>7789.15074</v>
      </c>
      <c r="F497" s="371">
        <f t="shared" si="30"/>
        <v>4.3961763153655443E-3</v>
      </c>
      <c r="G497" s="62">
        <v>22.542480000000001</v>
      </c>
      <c r="H497" s="62">
        <v>7789.15074</v>
      </c>
      <c r="I497" s="371">
        <f t="shared" si="31"/>
        <v>2.8940870131369421E-3</v>
      </c>
    </row>
    <row r="498" spans="2:9" x14ac:dyDescent="0.35">
      <c r="B498" s="194" t="s">
        <v>78</v>
      </c>
      <c r="C498" s="439" t="s">
        <v>77</v>
      </c>
      <c r="D498" s="222">
        <f>SUM(D499:D500)</f>
        <v>45.838659999999997</v>
      </c>
      <c r="E498" s="195">
        <v>2206.57305</v>
      </c>
      <c r="F498" s="196">
        <f t="shared" si="30"/>
        <v>2.0773687959254283E-2</v>
      </c>
      <c r="G498" s="195">
        <v>46.327660000000002</v>
      </c>
      <c r="H498" s="195">
        <v>2206.57305</v>
      </c>
      <c r="I498" s="196">
        <f t="shared" si="31"/>
        <v>2.099529856942647E-2</v>
      </c>
    </row>
    <row r="499" spans="2:9" x14ac:dyDescent="0.35">
      <c r="B499" s="197"/>
      <c r="C499" s="440" t="s">
        <v>111</v>
      </c>
      <c r="D499" s="436">
        <v>45.832659999999997</v>
      </c>
      <c r="E499" s="198">
        <v>2206.57305</v>
      </c>
      <c r="F499" s="407">
        <f t="shared" si="30"/>
        <v>2.0770968810663214E-2</v>
      </c>
      <c r="G499" s="198">
        <v>45.832660000000004</v>
      </c>
      <c r="H499" s="198">
        <v>2206.57305</v>
      </c>
      <c r="I499" s="407">
        <f t="shared" si="31"/>
        <v>2.0770968810663214E-2</v>
      </c>
    </row>
    <row r="500" spans="2:9" x14ac:dyDescent="0.35">
      <c r="B500" s="197"/>
      <c r="C500" s="441" t="s">
        <v>113</v>
      </c>
      <c r="D500" s="436">
        <v>6.0000000000000001E-3</v>
      </c>
      <c r="E500" s="198">
        <v>2206.57305</v>
      </c>
      <c r="F500" s="407">
        <f t="shared" si="30"/>
        <v>2.7191485910697588E-6</v>
      </c>
      <c r="G500" s="198">
        <v>0.495</v>
      </c>
      <c r="H500" s="198">
        <v>2206.57305</v>
      </c>
      <c r="I500" s="407">
        <f t="shared" si="31"/>
        <v>2.2432975876325508E-4</v>
      </c>
    </row>
    <row r="501" spans="2:9" x14ac:dyDescent="0.35">
      <c r="B501" s="200"/>
      <c r="C501" s="442" t="s">
        <v>69</v>
      </c>
      <c r="D501" s="437">
        <f>SUM(D502:D503)</f>
        <v>45.838659999999997</v>
      </c>
      <c r="E501" s="201">
        <v>2205.9748500000001</v>
      </c>
      <c r="F501" s="408">
        <f t="shared" si="30"/>
        <v>2.0779321214836152E-2</v>
      </c>
      <c r="G501" s="201">
        <v>46.327660000000002</v>
      </c>
      <c r="H501" s="201">
        <v>2205.9748500000001</v>
      </c>
      <c r="I501" s="408">
        <f t="shared" si="31"/>
        <v>2.1000991919740156E-2</v>
      </c>
    </row>
    <row r="502" spans="2:9" x14ac:dyDescent="0.35">
      <c r="B502" s="203"/>
      <c r="C502" s="443" t="s">
        <v>112</v>
      </c>
      <c r="D502" s="438">
        <v>45.832659999999997</v>
      </c>
      <c r="E502" s="62">
        <v>2205.9748500000001</v>
      </c>
      <c r="F502" s="371">
        <f t="shared" si="30"/>
        <v>2.077660132888641E-2</v>
      </c>
      <c r="G502" s="62">
        <v>45.832660000000004</v>
      </c>
      <c r="H502" s="62">
        <v>2205.9748500000001</v>
      </c>
      <c r="I502" s="371">
        <f t="shared" si="31"/>
        <v>2.0776601328886413E-2</v>
      </c>
    </row>
    <row r="503" spans="2:9" ht="15" thickBot="1" x14ac:dyDescent="0.4">
      <c r="B503" s="409"/>
      <c r="C503" s="444" t="s">
        <v>114</v>
      </c>
      <c r="D503" s="68">
        <v>6.0000000000000001E-3</v>
      </c>
      <c r="E503" s="410">
        <v>2205.9748500000001</v>
      </c>
      <c r="F503" s="375">
        <f t="shared" si="30"/>
        <v>2.7198859497423555E-6</v>
      </c>
      <c r="G503" s="410">
        <v>0.495</v>
      </c>
      <c r="H503" s="410">
        <v>2205.9748500000001</v>
      </c>
      <c r="I503" s="375">
        <f t="shared" si="31"/>
        <v>2.2439059085374431E-4</v>
      </c>
    </row>
    <row r="504" spans="2:9" x14ac:dyDescent="0.35">
      <c r="B504" s="194" t="s">
        <v>32</v>
      </c>
      <c r="C504" s="439" t="s">
        <v>79</v>
      </c>
      <c r="D504" s="222">
        <v>10.061121</v>
      </c>
      <c r="E504" s="195">
        <v>2775.4257900000002</v>
      </c>
      <c r="F504" s="196">
        <f t="shared" si="30"/>
        <v>3.6250729658313073E-3</v>
      </c>
      <c r="G504" s="195">
        <v>9.561121</v>
      </c>
      <c r="H504" s="195">
        <v>2775.4257900000002</v>
      </c>
      <c r="I504" s="196">
        <f t="shared" si="31"/>
        <v>3.4449204278670332E-3</v>
      </c>
    </row>
    <row r="505" spans="2:9" x14ac:dyDescent="0.35">
      <c r="B505" s="197"/>
      <c r="C505" s="440" t="s">
        <v>113</v>
      </c>
      <c r="D505" s="436">
        <v>10.061121</v>
      </c>
      <c r="E505" s="198">
        <v>2775.4257900000002</v>
      </c>
      <c r="F505" s="407">
        <f t="shared" si="30"/>
        <v>3.6250729658313073E-3</v>
      </c>
      <c r="G505" s="198">
        <v>9.561121</v>
      </c>
      <c r="H505" s="198">
        <v>2775.4257900000002</v>
      </c>
      <c r="I505" s="407">
        <f t="shared" si="31"/>
        <v>3.4449204278670332E-3</v>
      </c>
    </row>
    <row r="506" spans="2:9" x14ac:dyDescent="0.35">
      <c r="B506" s="200"/>
      <c r="C506" s="442" t="s">
        <v>69</v>
      </c>
      <c r="D506" s="437">
        <v>10.061121</v>
      </c>
      <c r="E506" s="201">
        <v>2308.6682900000001</v>
      </c>
      <c r="F506" s="408">
        <f t="shared" si="30"/>
        <v>4.3579760000948421E-3</v>
      </c>
      <c r="G506" s="201">
        <v>9.561121</v>
      </c>
      <c r="H506" s="201">
        <v>2308.6682900000001</v>
      </c>
      <c r="I506" s="408">
        <f t="shared" si="31"/>
        <v>4.1414009285846778E-3</v>
      </c>
    </row>
    <row r="507" spans="2:9" ht="15" thickBot="1" x14ac:dyDescent="0.4">
      <c r="B507" s="203"/>
      <c r="C507" s="443" t="s">
        <v>114</v>
      </c>
      <c r="D507" s="438">
        <v>10.061121</v>
      </c>
      <c r="E507" s="62">
        <v>2308.6682900000001</v>
      </c>
      <c r="F507" s="371">
        <f t="shared" si="30"/>
        <v>4.3579760000948421E-3</v>
      </c>
      <c r="G507" s="62">
        <v>9.561121</v>
      </c>
      <c r="H507" s="62">
        <v>2308.6682900000001</v>
      </c>
      <c r="I507" s="371">
        <f t="shared" si="31"/>
        <v>4.1414009285846778E-3</v>
      </c>
    </row>
    <row r="508" spans="2:9" x14ac:dyDescent="0.35">
      <c r="B508" s="194" t="s">
        <v>34</v>
      </c>
      <c r="C508" s="439" t="s">
        <v>45</v>
      </c>
      <c r="D508" s="222">
        <v>1.68451</v>
      </c>
      <c r="E508" s="195">
        <v>786.17840000000001</v>
      </c>
      <c r="F508" s="196">
        <f t="shared" si="30"/>
        <v>2.1426561706605015E-3</v>
      </c>
      <c r="G508" s="195">
        <v>1.6845100000000004</v>
      </c>
      <c r="H508" s="195">
        <v>786.17840000000001</v>
      </c>
      <c r="I508" s="196">
        <f t="shared" si="31"/>
        <v>2.142656170660502E-3</v>
      </c>
    </row>
    <row r="509" spans="2:9" x14ac:dyDescent="0.35">
      <c r="B509" s="197"/>
      <c r="C509" s="440" t="s">
        <v>113</v>
      </c>
      <c r="D509" s="436">
        <v>1.68451</v>
      </c>
      <c r="E509" s="198">
        <v>786.17840000000001</v>
      </c>
      <c r="F509" s="407">
        <f t="shared" si="30"/>
        <v>2.1426561706605015E-3</v>
      </c>
      <c r="G509" s="198">
        <v>1.6845100000000004</v>
      </c>
      <c r="H509" s="198">
        <v>786.17840000000001</v>
      </c>
      <c r="I509" s="407">
        <f t="shared" si="31"/>
        <v>2.142656170660502E-3</v>
      </c>
    </row>
    <row r="510" spans="2:9" x14ac:dyDescent="0.35">
      <c r="B510" s="200"/>
      <c r="C510" s="442" t="s">
        <v>69</v>
      </c>
      <c r="D510" s="437">
        <v>1.68451</v>
      </c>
      <c r="E510" s="201">
        <v>773.06094000000007</v>
      </c>
      <c r="F510" s="408">
        <f t="shared" si="30"/>
        <v>2.1790132094890212E-3</v>
      </c>
      <c r="G510" s="201">
        <v>1.6845100000000004</v>
      </c>
      <c r="H510" s="201">
        <v>773.06094000000007</v>
      </c>
      <c r="I510" s="408">
        <f t="shared" si="31"/>
        <v>2.1790132094890221E-3</v>
      </c>
    </row>
    <row r="511" spans="2:9" ht="15" thickBot="1" x14ac:dyDescent="0.4">
      <c r="B511" s="203"/>
      <c r="C511" s="443" t="s">
        <v>114</v>
      </c>
      <c r="D511" s="438">
        <v>1.68451</v>
      </c>
      <c r="E511" s="62">
        <v>773.06094000000007</v>
      </c>
      <c r="F511" s="371">
        <f t="shared" si="30"/>
        <v>2.1790132094890212E-3</v>
      </c>
      <c r="G511" s="62">
        <v>1.6845100000000004</v>
      </c>
      <c r="H511" s="62">
        <v>773.06094000000007</v>
      </c>
      <c r="I511" s="371">
        <f t="shared" si="31"/>
        <v>2.1790132094890221E-3</v>
      </c>
    </row>
    <row r="512" spans="2:9" x14ac:dyDescent="0.35">
      <c r="B512" s="194" t="s">
        <v>80</v>
      </c>
      <c r="C512" s="439" t="s">
        <v>81</v>
      </c>
      <c r="D512" s="222">
        <f>SUM(D513:D514)</f>
        <v>13.485339999999999</v>
      </c>
      <c r="E512" s="195">
        <v>482.91540000000003</v>
      </c>
      <c r="F512" s="196">
        <f t="shared" si="30"/>
        <v>2.7924849777000275E-2</v>
      </c>
      <c r="G512" s="195">
        <v>13.485340000000001</v>
      </c>
      <c r="H512" s="195">
        <v>482.91540000000003</v>
      </c>
      <c r="I512" s="196">
        <f t="shared" si="31"/>
        <v>2.7924849777000278E-2</v>
      </c>
    </row>
    <row r="513" spans="2:9" x14ac:dyDescent="0.35">
      <c r="B513" s="197"/>
      <c r="C513" s="440" t="s">
        <v>111</v>
      </c>
      <c r="D513" s="436">
        <v>12.680339999999999</v>
      </c>
      <c r="E513" s="198">
        <v>482.91540000000003</v>
      </c>
      <c r="F513" s="407">
        <f t="shared" si="30"/>
        <v>2.6257891133726525E-2</v>
      </c>
      <c r="G513" s="198">
        <v>12.680339999999999</v>
      </c>
      <c r="H513" s="198">
        <v>482.91540000000003</v>
      </c>
      <c r="I513" s="407">
        <f t="shared" si="31"/>
        <v>2.6257891133726525E-2</v>
      </c>
    </row>
    <row r="514" spans="2:9" x14ac:dyDescent="0.35">
      <c r="B514" s="197"/>
      <c r="C514" s="441" t="s">
        <v>113</v>
      </c>
      <c r="D514" s="436">
        <v>0.80499999999999994</v>
      </c>
      <c r="E514" s="198">
        <v>482.91540000000003</v>
      </c>
      <c r="F514" s="407">
        <f t="shared" si="30"/>
        <v>1.6669586432737492E-3</v>
      </c>
      <c r="G514" s="198">
        <v>0.80500000000000005</v>
      </c>
      <c r="H514" s="198">
        <v>482.91540000000003</v>
      </c>
      <c r="I514" s="407">
        <f t="shared" si="31"/>
        <v>1.6669586432737494E-3</v>
      </c>
    </row>
    <row r="515" spans="2:9" x14ac:dyDescent="0.35">
      <c r="B515" s="200"/>
      <c r="C515" s="442" t="s">
        <v>69</v>
      </c>
      <c r="D515" s="437">
        <f>SUM(D516:D517)</f>
        <v>13.463289999999999</v>
      </c>
      <c r="E515" s="201">
        <v>482.11752000000001</v>
      </c>
      <c r="F515" s="408">
        <f t="shared" si="30"/>
        <v>2.7925328247768302E-2</v>
      </c>
      <c r="G515" s="201">
        <v>13.463290000000001</v>
      </c>
      <c r="H515" s="201">
        <v>482.11752000000001</v>
      </c>
      <c r="I515" s="408">
        <f t="shared" si="31"/>
        <v>2.7925328247768305E-2</v>
      </c>
    </row>
    <row r="516" spans="2:9" x14ac:dyDescent="0.35">
      <c r="B516" s="203"/>
      <c r="C516" s="443" t="s">
        <v>112</v>
      </c>
      <c r="D516" s="438">
        <v>12.658289999999999</v>
      </c>
      <c r="E516" s="62">
        <v>482.11752000000001</v>
      </c>
      <c r="F516" s="371">
        <f t="shared" ref="F516:F533" si="32">D516/E516</f>
        <v>2.6255610872635365E-2</v>
      </c>
      <c r="G516" s="62">
        <v>12.658290000000001</v>
      </c>
      <c r="H516" s="62">
        <v>482.11752000000001</v>
      </c>
      <c r="I516" s="371">
        <f t="shared" ref="I516:I531" si="33">G516/H516</f>
        <v>2.6255610872635369E-2</v>
      </c>
    </row>
    <row r="517" spans="2:9" ht="15" thickBot="1" x14ac:dyDescent="0.4">
      <c r="B517" s="203"/>
      <c r="C517" s="444" t="s">
        <v>114</v>
      </c>
      <c r="D517" s="68">
        <v>0.80499999999999994</v>
      </c>
      <c r="E517" s="410">
        <v>482.11752000000001</v>
      </c>
      <c r="F517" s="375">
        <f t="shared" si="32"/>
        <v>1.6697173751329343E-3</v>
      </c>
      <c r="G517" s="410">
        <v>0.80500000000000005</v>
      </c>
      <c r="H517" s="410">
        <v>482.11752000000001</v>
      </c>
      <c r="I517" s="375">
        <f t="shared" si="33"/>
        <v>1.6697173751329345E-3</v>
      </c>
    </row>
    <row r="518" spans="2:9" x14ac:dyDescent="0.35">
      <c r="B518" s="194" t="s">
        <v>29</v>
      </c>
      <c r="C518" s="439" t="s">
        <v>46</v>
      </c>
      <c r="D518" s="222">
        <v>1.8545</v>
      </c>
      <c r="E518" s="195">
        <v>482.62421000000001</v>
      </c>
      <c r="F518" s="196">
        <f t="shared" si="32"/>
        <v>3.8425341323014028E-3</v>
      </c>
      <c r="G518" s="195">
        <v>1.91195</v>
      </c>
      <c r="H518" s="195">
        <v>482.62421000000001</v>
      </c>
      <c r="I518" s="196">
        <f t="shared" si="33"/>
        <v>3.9615708461869332E-3</v>
      </c>
    </row>
    <row r="519" spans="2:9" x14ac:dyDescent="0.35">
      <c r="B519" s="197"/>
      <c r="C519" s="440" t="s">
        <v>113</v>
      </c>
      <c r="D519" s="436">
        <v>1.8545</v>
      </c>
      <c r="E519" s="198">
        <v>482.62421000000001</v>
      </c>
      <c r="F519" s="407">
        <f t="shared" si="32"/>
        <v>3.8425341323014028E-3</v>
      </c>
      <c r="G519" s="198">
        <v>1.91195</v>
      </c>
      <c r="H519" s="198">
        <v>482.62421000000001</v>
      </c>
      <c r="I519" s="407">
        <f t="shared" si="33"/>
        <v>3.9615708461869332E-3</v>
      </c>
    </row>
    <row r="520" spans="2:9" x14ac:dyDescent="0.35">
      <c r="B520" s="200"/>
      <c r="C520" s="442" t="s">
        <v>69</v>
      </c>
      <c r="D520" s="437">
        <v>1.8545</v>
      </c>
      <c r="E520" s="201">
        <v>477.34437000000003</v>
      </c>
      <c r="F520" s="408">
        <f t="shared" si="32"/>
        <v>3.8850358704345879E-3</v>
      </c>
      <c r="G520" s="201">
        <v>1.91195</v>
      </c>
      <c r="H520" s="201">
        <v>477.34437000000003</v>
      </c>
      <c r="I520" s="408">
        <f t="shared" si="33"/>
        <v>4.0053892329347052E-3</v>
      </c>
    </row>
    <row r="521" spans="2:9" ht="15" thickBot="1" x14ac:dyDescent="0.4">
      <c r="B521" s="203"/>
      <c r="C521" s="443" t="s">
        <v>114</v>
      </c>
      <c r="D521" s="438">
        <v>1.8545</v>
      </c>
      <c r="E521" s="62">
        <v>477.34437000000003</v>
      </c>
      <c r="F521" s="371">
        <f t="shared" si="32"/>
        <v>3.8850358704345879E-3</v>
      </c>
      <c r="G521" s="62">
        <v>1.91195</v>
      </c>
      <c r="H521" s="62">
        <v>477.34437000000003</v>
      </c>
      <c r="I521" s="371">
        <f t="shared" si="33"/>
        <v>4.0053892329347052E-3</v>
      </c>
    </row>
    <row r="522" spans="2:9" x14ac:dyDescent="0.35">
      <c r="B522" s="194" t="s">
        <v>82</v>
      </c>
      <c r="C522" s="439" t="s">
        <v>83</v>
      </c>
      <c r="D522" s="222">
        <v>642.25378999999998</v>
      </c>
      <c r="E522" s="195">
        <v>5188.22811</v>
      </c>
      <c r="F522" s="196">
        <f t="shared" si="32"/>
        <v>0.12379058445061314</v>
      </c>
      <c r="G522" s="195">
        <v>642.25378999999998</v>
      </c>
      <c r="H522" s="195">
        <v>5188.22811</v>
      </c>
      <c r="I522" s="196">
        <f t="shared" si="33"/>
        <v>0.12379058445061314</v>
      </c>
    </row>
    <row r="523" spans="2:9" x14ac:dyDescent="0.35">
      <c r="B523" s="197"/>
      <c r="C523" s="440" t="s">
        <v>111</v>
      </c>
      <c r="D523" s="436">
        <v>642.25378999999998</v>
      </c>
      <c r="E523" s="198">
        <v>5188.22811</v>
      </c>
      <c r="F523" s="407">
        <f t="shared" si="32"/>
        <v>0.12379058445061314</v>
      </c>
      <c r="G523" s="198">
        <v>642.25378999999998</v>
      </c>
      <c r="H523" s="198">
        <v>5188.22811</v>
      </c>
      <c r="I523" s="407">
        <f t="shared" si="33"/>
        <v>0.12379058445061314</v>
      </c>
    </row>
    <row r="524" spans="2:9" x14ac:dyDescent="0.35">
      <c r="B524" s="200"/>
      <c r="C524" s="442" t="s">
        <v>69</v>
      </c>
      <c r="D524" s="437">
        <v>97.382059999999996</v>
      </c>
      <c r="E524" s="201">
        <v>4541.9744600000004</v>
      </c>
      <c r="F524" s="408">
        <f t="shared" si="32"/>
        <v>2.1440468425707526E-2</v>
      </c>
      <c r="G524" s="201">
        <v>97.382059999999996</v>
      </c>
      <c r="H524" s="201">
        <v>4541.9744600000004</v>
      </c>
      <c r="I524" s="408">
        <f t="shared" si="33"/>
        <v>2.1440468425707526E-2</v>
      </c>
    </row>
    <row r="525" spans="2:9" ht="15" thickBot="1" x14ac:dyDescent="0.4">
      <c r="B525" s="203"/>
      <c r="C525" s="443" t="s">
        <v>112</v>
      </c>
      <c r="D525" s="438">
        <v>97.382059999999996</v>
      </c>
      <c r="E525" s="62">
        <v>4541.9744600000004</v>
      </c>
      <c r="F525" s="371">
        <f t="shared" si="32"/>
        <v>2.1440468425707526E-2</v>
      </c>
      <c r="G525" s="62">
        <v>97.382059999999996</v>
      </c>
      <c r="H525" s="62">
        <v>4541.9744600000004</v>
      </c>
      <c r="I525" s="371">
        <f t="shared" si="33"/>
        <v>2.1440468425707526E-2</v>
      </c>
    </row>
    <row r="526" spans="2:9" x14ac:dyDescent="0.35">
      <c r="B526" s="194" t="s">
        <v>38</v>
      </c>
      <c r="C526" s="439" t="s">
        <v>39</v>
      </c>
      <c r="D526" s="222">
        <v>5286.2767006362592</v>
      </c>
      <c r="E526" s="195">
        <v>5449.1923699999998</v>
      </c>
      <c r="F526" s="196">
        <f t="shared" si="32"/>
        <v>0.97010278619256374</v>
      </c>
      <c r="G526" s="195">
        <v>5278.7933459164096</v>
      </c>
      <c r="H526" s="195">
        <v>5449.1923699999998</v>
      </c>
      <c r="I526" s="196">
        <f t="shared" si="33"/>
        <v>0.96872949007605136</v>
      </c>
    </row>
    <row r="527" spans="2:9" x14ac:dyDescent="0.35">
      <c r="B527" s="197"/>
      <c r="C527" s="440" t="s">
        <v>111</v>
      </c>
      <c r="D527" s="436">
        <v>5276.10563</v>
      </c>
      <c r="E527" s="198">
        <v>5449.1923699999998</v>
      </c>
      <c r="F527" s="407">
        <f t="shared" si="32"/>
        <v>0.96823625810075786</v>
      </c>
      <c r="G527" s="198">
        <v>5276.10563</v>
      </c>
      <c r="H527" s="198">
        <v>5449.1923699999998</v>
      </c>
      <c r="I527" s="407">
        <f t="shared" si="33"/>
        <v>0.96823625810075786</v>
      </c>
    </row>
    <row r="528" spans="2:9" x14ac:dyDescent="0.35">
      <c r="B528" s="197"/>
      <c r="C528" s="441" t="s">
        <v>113</v>
      </c>
      <c r="D528" s="436">
        <v>4.0999999999999995E-2</v>
      </c>
      <c r="E528" s="198">
        <v>5449.1923699999998</v>
      </c>
      <c r="F528" s="407">
        <f t="shared" si="32"/>
        <v>7.5240507613057519E-6</v>
      </c>
      <c r="G528" s="198">
        <v>2.6877159164055802</v>
      </c>
      <c r="H528" s="198">
        <v>5449.1923699999998</v>
      </c>
      <c r="I528" s="407">
        <f>G528/H529</f>
        <v>4.9323197529280475E-4</v>
      </c>
    </row>
    <row r="529" spans="2:9" x14ac:dyDescent="0.35">
      <c r="B529" s="197"/>
      <c r="C529" s="441" t="s">
        <v>257</v>
      </c>
      <c r="D529" s="436">
        <v>10.1300706362585</v>
      </c>
      <c r="E529" s="198">
        <v>5449.1923699999998</v>
      </c>
      <c r="F529" s="407">
        <f t="shared" si="32"/>
        <v>1.8590040410444348E-3</v>
      </c>
      <c r="G529" s="198" t="s">
        <v>230</v>
      </c>
      <c r="H529" s="198">
        <v>5449.1923699999998</v>
      </c>
      <c r="I529" s="407" t="s">
        <v>230</v>
      </c>
    </row>
    <row r="530" spans="2:9" x14ac:dyDescent="0.35">
      <c r="B530" s="200"/>
      <c r="C530" s="442" t="s">
        <v>69</v>
      </c>
      <c r="D530" s="437">
        <v>2474.4289406362586</v>
      </c>
      <c r="E530" s="201">
        <v>2637.30798</v>
      </c>
      <c r="F530" s="408">
        <f t="shared" si="32"/>
        <v>0.93824041765355692</v>
      </c>
      <c r="G530" s="201">
        <v>2466.94558591641</v>
      </c>
      <c r="H530" s="201">
        <v>2637.30798</v>
      </c>
      <c r="I530" s="408">
        <f t="shared" si="33"/>
        <v>0.93540292018394078</v>
      </c>
    </row>
    <row r="531" spans="2:9" x14ac:dyDescent="0.35">
      <c r="B531" s="203"/>
      <c r="C531" s="443" t="s">
        <v>112</v>
      </c>
      <c r="D531" s="438">
        <v>2464.2578700000004</v>
      </c>
      <c r="E531" s="62">
        <v>2637.30798</v>
      </c>
      <c r="F531" s="371">
        <f t="shared" si="32"/>
        <v>0.93438380677860777</v>
      </c>
      <c r="G531" s="62">
        <v>2464.2578699999999</v>
      </c>
      <c r="H531" s="62">
        <v>2637.30798</v>
      </c>
      <c r="I531" s="371">
        <f t="shared" si="33"/>
        <v>0.93438380677860755</v>
      </c>
    </row>
    <row r="532" spans="2:9" x14ac:dyDescent="0.35">
      <c r="B532" s="509"/>
      <c r="C532" s="858" t="s">
        <v>114</v>
      </c>
      <c r="D532" s="510">
        <v>4.0999999999999995E-2</v>
      </c>
      <c r="E532" s="127">
        <v>2637.30798</v>
      </c>
      <c r="F532" s="218">
        <v>1.5546155515746778E-5</v>
      </c>
      <c r="G532" s="127">
        <v>2.6877159164055802</v>
      </c>
      <c r="H532" s="127">
        <v>2637.30798</v>
      </c>
      <c r="I532" s="218">
        <v>1.0191134053314395E-3</v>
      </c>
    </row>
    <row r="533" spans="2:9" ht="15" thickBot="1" x14ac:dyDescent="0.4">
      <c r="B533" s="409"/>
      <c r="C533" s="444" t="s">
        <v>505</v>
      </c>
      <c r="D533" s="68">
        <v>10.1300706362585</v>
      </c>
      <c r="E533" s="410">
        <v>2637.30798</v>
      </c>
      <c r="F533" s="375">
        <f t="shared" si="32"/>
        <v>3.8410647194335261E-3</v>
      </c>
      <c r="G533" s="410" t="s">
        <v>230</v>
      </c>
      <c r="H533" s="410">
        <v>2637.30798</v>
      </c>
      <c r="I533" s="375" t="s">
        <v>230</v>
      </c>
    </row>
    <row r="534" spans="2:9" x14ac:dyDescent="0.35">
      <c r="B534" s="204"/>
      <c r="H534" s="3"/>
    </row>
    <row r="535" spans="2:9" ht="15" thickBot="1" x14ac:dyDescent="0.4">
      <c r="B535" s="5" t="s">
        <v>138</v>
      </c>
      <c r="D535" s="3"/>
      <c r="G535" s="3"/>
    </row>
    <row r="536" spans="2:9" ht="15" thickBot="1" x14ac:dyDescent="0.4">
      <c r="B536" s="863" t="s">
        <v>187</v>
      </c>
      <c r="C536" s="896"/>
      <c r="D536" s="900">
        <v>2018</v>
      </c>
      <c r="E536" s="900"/>
      <c r="F536" s="900"/>
      <c r="G536" s="899">
        <v>2017</v>
      </c>
      <c r="H536" s="900"/>
      <c r="I536" s="901"/>
    </row>
    <row r="537" spans="2:9" ht="30" customHeight="1" x14ac:dyDescent="0.35">
      <c r="B537" s="872"/>
      <c r="C537" s="897"/>
      <c r="D537" s="910" t="s">
        <v>107</v>
      </c>
      <c r="E537" s="926" t="s">
        <v>68</v>
      </c>
      <c r="F537" s="927"/>
      <c r="G537" s="902" t="s">
        <v>107</v>
      </c>
      <c r="H537" s="926" t="s">
        <v>68</v>
      </c>
      <c r="I537" s="927"/>
    </row>
    <row r="538" spans="2:9" ht="35.25" customHeight="1" thickBot="1" x14ac:dyDescent="0.4">
      <c r="B538" s="864"/>
      <c r="C538" s="898"/>
      <c r="D538" s="911"/>
      <c r="E538" s="169" t="s">
        <v>109</v>
      </c>
      <c r="F538" s="193" t="s">
        <v>110</v>
      </c>
      <c r="G538" s="903"/>
      <c r="H538" s="405" t="s">
        <v>109</v>
      </c>
      <c r="I538" s="406" t="s">
        <v>110</v>
      </c>
    </row>
    <row r="539" spans="2:9" x14ac:dyDescent="0.35">
      <c r="B539" s="242"/>
      <c r="C539" s="439" t="s">
        <v>228</v>
      </c>
      <c r="D539" s="222">
        <v>7370.5801948795388</v>
      </c>
      <c r="E539" s="195">
        <v>449785.08396999998</v>
      </c>
      <c r="F539" s="196">
        <f t="shared" ref="F539:F544" si="34">D539/E539</f>
        <v>1.6386893335420493E-2</v>
      </c>
      <c r="G539" s="195">
        <v>6762.7689591000008</v>
      </c>
      <c r="H539" s="195">
        <v>443133.32949999999</v>
      </c>
      <c r="I539" s="196">
        <f t="shared" ref="I539:I544" si="35">G539/H539</f>
        <v>1.5261250979994275E-2</v>
      </c>
    </row>
    <row r="540" spans="2:9" x14ac:dyDescent="0.35">
      <c r="B540" s="618"/>
      <c r="C540" s="440" t="s">
        <v>111</v>
      </c>
      <c r="D540" s="436">
        <v>7061.95172</v>
      </c>
      <c r="E540" s="198">
        <v>449785.08396999998</v>
      </c>
      <c r="F540" s="407">
        <f t="shared" si="34"/>
        <v>1.5700724571984744E-2</v>
      </c>
      <c r="G540" s="198">
        <v>6513.7775899999997</v>
      </c>
      <c r="H540" s="198">
        <v>443133.32949999999</v>
      </c>
      <c r="I540" s="407">
        <f t="shared" si="35"/>
        <v>1.4699362824614617E-2</v>
      </c>
    </row>
    <row r="541" spans="2:9" x14ac:dyDescent="0.35">
      <c r="B541" s="618"/>
      <c r="C541" s="441" t="s">
        <v>113</v>
      </c>
      <c r="D541" s="436">
        <v>308.6284748795394</v>
      </c>
      <c r="E541" s="198">
        <v>449785.08396999998</v>
      </c>
      <c r="F541" s="407">
        <f t="shared" si="34"/>
        <v>6.8616876343574899E-4</v>
      </c>
      <c r="G541" s="198">
        <v>248.99136910000001</v>
      </c>
      <c r="H541" s="198">
        <v>443133.32949999999</v>
      </c>
      <c r="I541" s="407">
        <f t="shared" si="35"/>
        <v>5.618881553796554E-4</v>
      </c>
    </row>
    <row r="542" spans="2:9" x14ac:dyDescent="0.35">
      <c r="B542" s="619"/>
      <c r="C542" s="442" t="s">
        <v>69</v>
      </c>
      <c r="D542" s="437">
        <v>2916.4676748795391</v>
      </c>
      <c r="E542" s="201">
        <v>328169.32620999997</v>
      </c>
      <c r="F542" s="408">
        <f t="shared" si="34"/>
        <v>8.8870818871513053E-3</v>
      </c>
      <c r="G542" s="201">
        <v>2645.0844391000001</v>
      </c>
      <c r="H542" s="201">
        <v>318443.70205999992</v>
      </c>
      <c r="I542" s="408">
        <f t="shared" si="35"/>
        <v>8.306285921150432E-3</v>
      </c>
    </row>
    <row r="543" spans="2:9" x14ac:dyDescent="0.35">
      <c r="B543" s="620"/>
      <c r="C543" s="443" t="s">
        <v>112</v>
      </c>
      <c r="D543" s="438">
        <v>2844.3539000000001</v>
      </c>
      <c r="E543" s="62">
        <v>328169.32620999997</v>
      </c>
      <c r="F543" s="371">
        <f t="shared" si="34"/>
        <v>8.667336258538251E-3</v>
      </c>
      <c r="G543" s="62">
        <v>2612.1077700000001</v>
      </c>
      <c r="H543" s="62">
        <v>318443.70205999992</v>
      </c>
      <c r="I543" s="371">
        <f t="shared" si="35"/>
        <v>8.2027301940731639E-3</v>
      </c>
    </row>
    <row r="544" spans="2:9" ht="15" thickBot="1" x14ac:dyDescent="0.4">
      <c r="B544" s="621"/>
      <c r="C544" s="444" t="s">
        <v>114</v>
      </c>
      <c r="D544" s="68">
        <v>72.113774879539378</v>
      </c>
      <c r="E544" s="410">
        <v>328169.32620999997</v>
      </c>
      <c r="F544" s="375">
        <f t="shared" si="34"/>
        <v>2.1974562861305568E-4</v>
      </c>
      <c r="G544" s="410">
        <v>32.976669100000002</v>
      </c>
      <c r="H544" s="410">
        <v>318443.70205999992</v>
      </c>
      <c r="I544" s="375">
        <f t="shared" si="35"/>
        <v>1.0355572707726739E-4</v>
      </c>
    </row>
    <row r="545" spans="2:10" x14ac:dyDescent="0.35">
      <c r="B545" s="205" t="s">
        <v>71</v>
      </c>
      <c r="C545" s="622" t="s">
        <v>199</v>
      </c>
      <c r="D545" s="206">
        <v>3.2866599999999999</v>
      </c>
      <c r="E545" s="207">
        <v>1558.9590800000001</v>
      </c>
      <c r="F545" s="208">
        <f t="shared" ref="F545:F552" si="36">D545/E545</f>
        <v>2.1082400700344231E-3</v>
      </c>
      <c r="G545" s="209">
        <v>1.8896599999999999</v>
      </c>
      <c r="H545" s="207">
        <v>1500.5763400000001</v>
      </c>
      <c r="I545" s="347">
        <f>G545/H545</f>
        <v>1.2592894807337825E-3</v>
      </c>
      <c r="J545" s="11"/>
    </row>
    <row r="546" spans="2:10" x14ac:dyDescent="0.35">
      <c r="B546" s="618"/>
      <c r="C546" s="440" t="s">
        <v>111</v>
      </c>
      <c r="D546" s="210">
        <v>1.88666</v>
      </c>
      <c r="E546" s="198">
        <v>1558.9590800000001</v>
      </c>
      <c r="F546" s="199">
        <f t="shared" si="36"/>
        <v>1.2102049529099891E-3</v>
      </c>
      <c r="G546" s="210">
        <v>1.88666</v>
      </c>
      <c r="H546" s="211">
        <v>1500.5763400000001</v>
      </c>
      <c r="I546" s="407">
        <f t="shared" ref="I546:I581" si="37">G546/H546</f>
        <v>1.257290248891969E-3</v>
      </c>
    </row>
    <row r="547" spans="2:10" x14ac:dyDescent="0.35">
      <c r="B547" s="618"/>
      <c r="C547" s="441" t="s">
        <v>113</v>
      </c>
      <c r="D547" s="212">
        <v>1.4</v>
      </c>
      <c r="E547" s="198">
        <v>1558.9590800000001</v>
      </c>
      <c r="F547" s="199">
        <f t="shared" si="36"/>
        <v>8.98035117124434E-4</v>
      </c>
      <c r="G547" s="210">
        <v>3.0000000000000001E-3</v>
      </c>
      <c r="H547" s="211">
        <v>1500.5763400000001</v>
      </c>
      <c r="I547" s="407">
        <f t="shared" si="37"/>
        <v>1.9992318418135261E-6</v>
      </c>
    </row>
    <row r="548" spans="2:10" x14ac:dyDescent="0.35">
      <c r="B548" s="619"/>
      <c r="C548" s="442" t="s">
        <v>69</v>
      </c>
      <c r="D548" s="213">
        <v>3.2866599999999999</v>
      </c>
      <c r="E548" s="201">
        <v>1344.44568</v>
      </c>
      <c r="F548" s="202">
        <f t="shared" si="36"/>
        <v>2.4446208938690627E-3</v>
      </c>
      <c r="G548" s="216">
        <v>1.8896599999999999</v>
      </c>
      <c r="H548" s="201">
        <v>1286.0679399999999</v>
      </c>
      <c r="I548" s="408">
        <f t="shared" si="37"/>
        <v>1.4693313947317589E-3</v>
      </c>
    </row>
    <row r="549" spans="2:10" x14ac:dyDescent="0.35">
      <c r="B549" s="620"/>
      <c r="C549" s="443" t="s">
        <v>112</v>
      </c>
      <c r="D549" s="67">
        <v>1.88666</v>
      </c>
      <c r="E549" s="62">
        <v>1344.44568</v>
      </c>
      <c r="F549" s="63">
        <f t="shared" si="36"/>
        <v>1.4032995368024092E-3</v>
      </c>
      <c r="G549" s="61">
        <v>1.88666</v>
      </c>
      <c r="H549" s="62">
        <v>1286.0679399999999</v>
      </c>
      <c r="I549" s="371">
        <f t="shared" si="37"/>
        <v>1.4669987030389701E-3</v>
      </c>
    </row>
    <row r="550" spans="2:10" ht="15" thickBot="1" x14ac:dyDescent="0.4">
      <c r="B550" s="621"/>
      <c r="C550" s="444" t="s">
        <v>114</v>
      </c>
      <c r="D550" s="68">
        <v>1.4</v>
      </c>
      <c r="E550" s="65">
        <v>1344.44568</v>
      </c>
      <c r="F550" s="66">
        <f t="shared" si="36"/>
        <v>1.0413213570666536E-3</v>
      </c>
      <c r="G550" s="430">
        <v>3.0000000000000001E-3</v>
      </c>
      <c r="H550" s="410">
        <v>1286.0679399999999</v>
      </c>
      <c r="I550" s="375">
        <f t="shared" si="37"/>
        <v>2.3326916927887965E-6</v>
      </c>
    </row>
    <row r="551" spans="2:10" x14ac:dyDescent="0.35">
      <c r="B551" s="205">
        <v>14</v>
      </c>
      <c r="C551" s="622" t="s">
        <v>14</v>
      </c>
      <c r="D551" s="214">
        <v>211.59747999999999</v>
      </c>
      <c r="E551" s="195">
        <v>9541.9326700000001</v>
      </c>
      <c r="F551" s="208">
        <f t="shared" si="36"/>
        <v>2.2175536897809611E-2</v>
      </c>
      <c r="G551" s="214">
        <v>159.39004</v>
      </c>
      <c r="H551" s="195">
        <v>8623.5958300000002</v>
      </c>
      <c r="I551" s="196">
        <f t="shared" si="37"/>
        <v>1.8483013715173153E-2</v>
      </c>
    </row>
    <row r="552" spans="2:10" x14ac:dyDescent="0.35">
      <c r="B552" s="618"/>
      <c r="C552" s="440" t="s">
        <v>111</v>
      </c>
      <c r="D552" s="210">
        <v>211.59747999999999</v>
      </c>
      <c r="E552" s="198">
        <v>9541.9326700000001</v>
      </c>
      <c r="F552" s="199">
        <f t="shared" si="36"/>
        <v>2.2175536897809611E-2</v>
      </c>
      <c r="G552" s="210">
        <v>159.39004</v>
      </c>
      <c r="H552" s="198">
        <v>8623.5958300000002</v>
      </c>
      <c r="I552" s="407">
        <f t="shared" si="37"/>
        <v>1.8483013715173153E-2</v>
      </c>
    </row>
    <row r="553" spans="2:10" x14ac:dyDescent="0.35">
      <c r="B553" s="618"/>
      <c r="C553" s="441" t="s">
        <v>113</v>
      </c>
      <c r="D553" s="210">
        <v>0</v>
      </c>
      <c r="E553" s="198">
        <v>9541.9326700000001</v>
      </c>
      <c r="F553" s="215">
        <v>0</v>
      </c>
      <c r="G553" s="210">
        <v>0</v>
      </c>
      <c r="H553" s="198">
        <v>8623.5958300000002</v>
      </c>
      <c r="I553" s="431">
        <v>0</v>
      </c>
    </row>
    <row r="554" spans="2:10" x14ac:dyDescent="0.35">
      <c r="B554" s="619"/>
      <c r="C554" s="442" t="s">
        <v>69</v>
      </c>
      <c r="D554" s="216">
        <v>210.65747999999999</v>
      </c>
      <c r="E554" s="201">
        <v>9537.7309100000002</v>
      </c>
      <c r="F554" s="202">
        <f>D554/E554</f>
        <v>2.2086750191194059E-2</v>
      </c>
      <c r="G554" s="216">
        <v>158.89004</v>
      </c>
      <c r="H554" s="201">
        <v>8619.8340700000008</v>
      </c>
      <c r="I554" s="408">
        <f t="shared" si="37"/>
        <v>1.8433074083524671E-2</v>
      </c>
    </row>
    <row r="555" spans="2:10" x14ac:dyDescent="0.35">
      <c r="B555" s="620"/>
      <c r="C555" s="443" t="s">
        <v>112</v>
      </c>
      <c r="D555" s="61">
        <v>210.65747999999999</v>
      </c>
      <c r="E555" s="62">
        <v>9537.7309100000002</v>
      </c>
      <c r="F555" s="63">
        <f>D555/E555</f>
        <v>2.2086750191194059E-2</v>
      </c>
      <c r="G555" s="61">
        <v>158.89004</v>
      </c>
      <c r="H555" s="62">
        <v>8619.8340700000008</v>
      </c>
      <c r="I555" s="371">
        <f t="shared" si="37"/>
        <v>1.8433074083524671E-2</v>
      </c>
    </row>
    <row r="556" spans="2:10" ht="15" thickBot="1" x14ac:dyDescent="0.4">
      <c r="B556" s="621"/>
      <c r="C556" s="444" t="s">
        <v>114</v>
      </c>
      <c r="D556" s="64">
        <v>0</v>
      </c>
      <c r="E556" s="65">
        <v>9537.7309100000002</v>
      </c>
      <c r="F556" s="69">
        <v>0</v>
      </c>
      <c r="G556" s="430">
        <v>0</v>
      </c>
      <c r="H556" s="410">
        <v>8619.8340700000008</v>
      </c>
      <c r="I556" s="69">
        <v>0</v>
      </c>
    </row>
    <row r="557" spans="2:10" x14ac:dyDescent="0.35">
      <c r="B557" s="205">
        <v>15</v>
      </c>
      <c r="C557" s="622" t="s">
        <v>200</v>
      </c>
      <c r="D557" s="214">
        <v>53.857199999999999</v>
      </c>
      <c r="E557" s="195">
        <v>22167.546399999999</v>
      </c>
      <c r="F557" s="208">
        <f t="shared" ref="F557:F563" si="38">D557/E557</f>
        <v>2.4295516981527555E-3</v>
      </c>
      <c r="G557" s="214">
        <v>27.75516</v>
      </c>
      <c r="H557" s="195">
        <v>21536.34074</v>
      </c>
      <c r="I557" s="196">
        <f t="shared" si="37"/>
        <v>1.2887593270870584E-3</v>
      </c>
    </row>
    <row r="558" spans="2:10" x14ac:dyDescent="0.35">
      <c r="B558" s="618"/>
      <c r="C558" s="440" t="s">
        <v>111</v>
      </c>
      <c r="D558" s="210">
        <v>53.362200000000001</v>
      </c>
      <c r="E558" s="198">
        <v>22167.546399999999</v>
      </c>
      <c r="F558" s="199">
        <f t="shared" si="38"/>
        <v>2.407221757298318E-3</v>
      </c>
      <c r="G558" s="210">
        <v>27.265160000000002</v>
      </c>
      <c r="H558" s="198">
        <v>21536.34074</v>
      </c>
      <c r="I558" s="407">
        <f t="shared" si="37"/>
        <v>1.2660070867730896E-3</v>
      </c>
    </row>
    <row r="559" spans="2:10" x14ac:dyDescent="0.35">
      <c r="B559" s="618"/>
      <c r="C559" s="441" t="s">
        <v>113</v>
      </c>
      <c r="D559" s="210">
        <v>0.495</v>
      </c>
      <c r="E559" s="198">
        <v>22167.546399999999</v>
      </c>
      <c r="F559" s="199">
        <f t="shared" si="38"/>
        <v>2.2329940854437551E-5</v>
      </c>
      <c r="G559" s="210">
        <v>0.49</v>
      </c>
      <c r="H559" s="198">
        <v>21536.34074</v>
      </c>
      <c r="I559" s="407">
        <f t="shared" si="37"/>
        <v>2.2752240313968955E-5</v>
      </c>
    </row>
    <row r="560" spans="2:10" x14ac:dyDescent="0.35">
      <c r="B560" s="619"/>
      <c r="C560" s="442" t="s">
        <v>69</v>
      </c>
      <c r="D560" s="216">
        <f>SUM(D561:D562)</f>
        <v>6.1762800000000002</v>
      </c>
      <c r="E560" s="201">
        <v>4536.4929499999998</v>
      </c>
      <c r="F560" s="202">
        <f t="shared" si="38"/>
        <v>1.361465799257993E-3</v>
      </c>
      <c r="G560" s="216">
        <f>SUM(G561:G562)</f>
        <v>27.71942</v>
      </c>
      <c r="H560" s="201">
        <v>3904.7963500000001</v>
      </c>
      <c r="I560" s="408">
        <f t="shared" si="37"/>
        <v>7.0988132326030269E-3</v>
      </c>
    </row>
    <row r="561" spans="2:9" x14ac:dyDescent="0.35">
      <c r="B561" s="620"/>
      <c r="C561" s="443" t="s">
        <v>112</v>
      </c>
      <c r="D561" s="61">
        <v>5.6812800000000001</v>
      </c>
      <c r="E561" s="62">
        <v>4536.4929499999998</v>
      </c>
      <c r="F561" s="63">
        <f t="shared" si="38"/>
        <v>1.2523506732221418E-3</v>
      </c>
      <c r="G561" s="61">
        <v>27.229420000000001</v>
      </c>
      <c r="H561" s="62">
        <v>3904.7963500000001</v>
      </c>
      <c r="I561" s="371">
        <f t="shared" si="37"/>
        <v>6.9733265346859892E-3</v>
      </c>
    </row>
    <row r="562" spans="2:9" ht="15" thickBot="1" x14ac:dyDescent="0.4">
      <c r="B562" s="621"/>
      <c r="C562" s="444" t="s">
        <v>114</v>
      </c>
      <c r="D562" s="217">
        <v>0.495</v>
      </c>
      <c r="E562" s="127">
        <v>4536.4929499999998</v>
      </c>
      <c r="F562" s="218">
        <f t="shared" si="38"/>
        <v>1.0911512603585111E-4</v>
      </c>
      <c r="G562" s="430">
        <v>0.49</v>
      </c>
      <c r="H562" s="410">
        <v>3904.7963500000001</v>
      </c>
      <c r="I562" s="371">
        <f t="shared" si="37"/>
        <v>1.2548669791703732E-4</v>
      </c>
    </row>
    <row r="563" spans="2:9" x14ac:dyDescent="0.35">
      <c r="B563" s="205">
        <v>16</v>
      </c>
      <c r="C563" s="622" t="s">
        <v>41</v>
      </c>
      <c r="D563" s="214">
        <v>1.1111800000000001</v>
      </c>
      <c r="E563" s="195">
        <v>8467.0982600000007</v>
      </c>
      <c r="F563" s="196">
        <f t="shared" si="38"/>
        <v>1.3123504249967213E-4</v>
      </c>
      <c r="G563" s="214">
        <v>1.1111800000000001</v>
      </c>
      <c r="H563" s="195">
        <v>7970.7142899999999</v>
      </c>
      <c r="I563" s="196">
        <f t="shared" si="37"/>
        <v>1.3940783216807536E-4</v>
      </c>
    </row>
    <row r="564" spans="2:9" x14ac:dyDescent="0.35">
      <c r="B564" s="618"/>
      <c r="C564" s="440" t="s">
        <v>111</v>
      </c>
      <c r="D564" s="210">
        <v>0</v>
      </c>
      <c r="E564" s="198">
        <v>8467.0982600000007</v>
      </c>
      <c r="F564" s="219">
        <v>0</v>
      </c>
      <c r="G564" s="210">
        <v>0</v>
      </c>
      <c r="H564" s="198">
        <v>7970.7142899999999</v>
      </c>
      <c r="I564" s="292">
        <v>0</v>
      </c>
    </row>
    <row r="565" spans="2:9" x14ac:dyDescent="0.35">
      <c r="B565" s="618"/>
      <c r="C565" s="441" t="s">
        <v>113</v>
      </c>
      <c r="D565" s="210">
        <v>1.1111800000000001</v>
      </c>
      <c r="E565" s="198">
        <v>8467.0982600000007</v>
      </c>
      <c r="F565" s="199">
        <f t="shared" ref="F565:F581" si="39">D565/E565</f>
        <v>1.3123504249967213E-4</v>
      </c>
      <c r="G565" s="210">
        <v>1.1111800000000001</v>
      </c>
      <c r="H565" s="198">
        <v>7970.7142899999999</v>
      </c>
      <c r="I565" s="407">
        <f t="shared" si="37"/>
        <v>1.3940783216807536E-4</v>
      </c>
    </row>
    <row r="566" spans="2:9" x14ac:dyDescent="0.35">
      <c r="B566" s="619"/>
      <c r="C566" s="442" t="s">
        <v>69</v>
      </c>
      <c r="D566" s="216">
        <v>1.1111800000000001</v>
      </c>
      <c r="E566" s="201">
        <v>8465.4737799999984</v>
      </c>
      <c r="F566" s="202">
        <f t="shared" si="39"/>
        <v>1.3126022581573695E-4</v>
      </c>
      <c r="G566" s="216">
        <v>1.1111800000000001</v>
      </c>
      <c r="H566" s="201">
        <v>7969.1378099999993</v>
      </c>
      <c r="I566" s="408">
        <f t="shared" si="37"/>
        <v>1.394354102655429E-4</v>
      </c>
    </row>
    <row r="567" spans="2:9" x14ac:dyDescent="0.35">
      <c r="B567" s="620"/>
      <c r="C567" s="443" t="s">
        <v>112</v>
      </c>
      <c r="D567" s="61">
        <v>0</v>
      </c>
      <c r="E567" s="62">
        <v>8465.4737799999984</v>
      </c>
      <c r="F567" s="63">
        <f t="shared" si="39"/>
        <v>0</v>
      </c>
      <c r="G567" s="61">
        <v>0</v>
      </c>
      <c r="H567" s="62">
        <v>7969.1378099999993</v>
      </c>
      <c r="I567" s="371">
        <f t="shared" si="37"/>
        <v>0</v>
      </c>
    </row>
    <row r="568" spans="2:9" ht="15" thickBot="1" x14ac:dyDescent="0.4">
      <c r="B568" s="621"/>
      <c r="C568" s="444" t="s">
        <v>114</v>
      </c>
      <c r="D568" s="64">
        <v>1.1111800000000001</v>
      </c>
      <c r="E568" s="65">
        <v>8465.4737799999984</v>
      </c>
      <c r="F568" s="66">
        <f t="shared" si="39"/>
        <v>1.3126022581573695E-4</v>
      </c>
      <c r="G568" s="430">
        <v>1.1111800000000001</v>
      </c>
      <c r="H568" s="410">
        <v>7969.1378099999993</v>
      </c>
      <c r="I568" s="375">
        <f t="shared" si="37"/>
        <v>1.394354102655429E-4</v>
      </c>
    </row>
    <row r="569" spans="2:9" x14ac:dyDescent="0.35">
      <c r="B569" s="205">
        <v>17</v>
      </c>
      <c r="C569" s="622" t="s">
        <v>1</v>
      </c>
      <c r="D569" s="214">
        <v>2.6069499999999999</v>
      </c>
      <c r="E569" s="195">
        <v>6426.1075300000002</v>
      </c>
      <c r="F569" s="196">
        <f t="shared" si="39"/>
        <v>4.0568104219071476E-4</v>
      </c>
      <c r="G569" s="214">
        <v>2.4049700000000001</v>
      </c>
      <c r="H569" s="195">
        <v>5542.4701699999996</v>
      </c>
      <c r="I569" s="196">
        <f t="shared" si="37"/>
        <v>4.3391663396178461E-4</v>
      </c>
    </row>
    <row r="570" spans="2:9" x14ac:dyDescent="0.35">
      <c r="B570" s="618"/>
      <c r="C570" s="440" t="s">
        <v>111</v>
      </c>
      <c r="D570" s="210">
        <v>1.94</v>
      </c>
      <c r="E570" s="198">
        <v>6426.1075300000002</v>
      </c>
      <c r="F570" s="199">
        <f t="shared" si="39"/>
        <v>3.018934854331639E-4</v>
      </c>
      <c r="G570" s="210">
        <v>1.94</v>
      </c>
      <c r="H570" s="198">
        <v>5542.4701699999996</v>
      </c>
      <c r="I570" s="292">
        <f t="shared" si="37"/>
        <v>3.5002443684780359E-4</v>
      </c>
    </row>
    <row r="571" spans="2:9" x14ac:dyDescent="0.35">
      <c r="B571" s="618"/>
      <c r="C571" s="441" t="s">
        <v>113</v>
      </c>
      <c r="D571" s="210">
        <v>0.66695000000000004</v>
      </c>
      <c r="E571" s="198">
        <v>6426.1075300000002</v>
      </c>
      <c r="F571" s="199">
        <f t="shared" si="39"/>
        <v>1.0378755675755087E-4</v>
      </c>
      <c r="G571" s="210">
        <v>0.46496999999999999</v>
      </c>
      <c r="H571" s="198">
        <v>5542.4701699999996</v>
      </c>
      <c r="I571" s="407">
        <f t="shared" si="37"/>
        <v>8.3892197113981051E-5</v>
      </c>
    </row>
    <row r="572" spans="2:9" x14ac:dyDescent="0.35">
      <c r="B572" s="619"/>
      <c r="C572" s="442" t="s">
        <v>69</v>
      </c>
      <c r="D572" s="216">
        <v>2.6069499999999999</v>
      </c>
      <c r="E572" s="201">
        <v>8465.4737799999984</v>
      </c>
      <c r="F572" s="202">
        <f t="shared" si="39"/>
        <v>3.079508681674755E-4</v>
      </c>
      <c r="G572" s="216">
        <v>2.4049700000000001</v>
      </c>
      <c r="H572" s="201">
        <v>5028.4669699999995</v>
      </c>
      <c r="I572" s="408">
        <f t="shared" si="37"/>
        <v>4.7827101467467733E-4</v>
      </c>
    </row>
    <row r="573" spans="2:9" x14ac:dyDescent="0.35">
      <c r="B573" s="620"/>
      <c r="C573" s="443" t="s">
        <v>112</v>
      </c>
      <c r="D573" s="61">
        <v>1.94</v>
      </c>
      <c r="E573" s="62">
        <v>8465.4737799999984</v>
      </c>
      <c r="F573" s="63">
        <f t="shared" si="39"/>
        <v>2.2916614597322637E-4</v>
      </c>
      <c r="G573" s="61">
        <v>1.94</v>
      </c>
      <c r="H573" s="62">
        <v>5028.4669699999995</v>
      </c>
      <c r="I573" s="371">
        <f t="shared" si="37"/>
        <v>3.8580346884529705E-4</v>
      </c>
    </row>
    <row r="574" spans="2:9" ht="15" thickBot="1" x14ac:dyDescent="0.4">
      <c r="B574" s="621"/>
      <c r="C574" s="444" t="s">
        <v>114</v>
      </c>
      <c r="D574" s="64">
        <v>0.66695000000000004</v>
      </c>
      <c r="E574" s="65">
        <v>8465.4737799999984</v>
      </c>
      <c r="F574" s="63">
        <f t="shared" si="39"/>
        <v>7.8784722194249142E-5</v>
      </c>
      <c r="G574" s="430">
        <v>0.46496999999999999</v>
      </c>
      <c r="H574" s="410">
        <v>5028.4669699999995</v>
      </c>
      <c r="I574" s="375">
        <f t="shared" si="37"/>
        <v>9.2467545829380291E-5</v>
      </c>
    </row>
    <row r="575" spans="2:9" x14ac:dyDescent="0.35">
      <c r="B575" s="205">
        <v>18</v>
      </c>
      <c r="C575" s="622" t="s">
        <v>202</v>
      </c>
      <c r="D575" s="214">
        <v>109.66499697953938</v>
      </c>
      <c r="E575" s="195">
        <v>3434.4491499999999</v>
      </c>
      <c r="F575" s="196">
        <f t="shared" si="39"/>
        <v>3.1930883873921782E-2</v>
      </c>
      <c r="G575" s="214">
        <v>95.512409099999999</v>
      </c>
      <c r="H575" s="195">
        <v>3320.7213700000002</v>
      </c>
      <c r="I575" s="196">
        <f t="shared" si="37"/>
        <v>2.8762548391706829E-2</v>
      </c>
    </row>
    <row r="576" spans="2:9" x14ac:dyDescent="0.35">
      <c r="B576" s="618"/>
      <c r="C576" s="440" t="s">
        <v>111</v>
      </c>
      <c r="D576" s="210">
        <v>102.12822</v>
      </c>
      <c r="E576" s="198">
        <v>3434.4491499999999</v>
      </c>
      <c r="F576" s="199">
        <f t="shared" si="39"/>
        <v>2.9736419303223634E-2</v>
      </c>
      <c r="G576" s="210">
        <v>93.053579999999997</v>
      </c>
      <c r="H576" s="198">
        <v>3320.7213700000002</v>
      </c>
      <c r="I576" s="407">
        <f t="shared" si="37"/>
        <v>2.8022098102136159E-2</v>
      </c>
    </row>
    <row r="577" spans="2:9" x14ac:dyDescent="0.35">
      <c r="B577" s="618"/>
      <c r="C577" s="441" t="s">
        <v>113</v>
      </c>
      <c r="D577" s="210">
        <v>7.5367769795393782</v>
      </c>
      <c r="E577" s="198">
        <v>3434.4491499999999</v>
      </c>
      <c r="F577" s="199">
        <f t="shared" si="39"/>
        <v>2.1944645706981508E-3</v>
      </c>
      <c r="G577" s="210">
        <v>2.4588291</v>
      </c>
      <c r="H577" s="198">
        <v>3320.7213700000002</v>
      </c>
      <c r="I577" s="407">
        <f t="shared" si="37"/>
        <v>7.404502895706663E-4</v>
      </c>
    </row>
    <row r="578" spans="2:9" x14ac:dyDescent="0.35">
      <c r="B578" s="619"/>
      <c r="C578" s="442" t="s">
        <v>69</v>
      </c>
      <c r="D578" s="216">
        <v>109.66499697953938</v>
      </c>
      <c r="E578" s="201">
        <v>3189.1182999999996</v>
      </c>
      <c r="F578" s="202">
        <f t="shared" si="39"/>
        <v>3.4387246462302574E-2</v>
      </c>
      <c r="G578" s="216">
        <v>95.512409099999999</v>
      </c>
      <c r="H578" s="201">
        <v>3075.3905199999999</v>
      </c>
      <c r="I578" s="408">
        <f t="shared" si="37"/>
        <v>3.1057001860043454E-2</v>
      </c>
    </row>
    <row r="579" spans="2:9" x14ac:dyDescent="0.35">
      <c r="B579" s="620"/>
      <c r="C579" s="443" t="s">
        <v>112</v>
      </c>
      <c r="D579" s="61">
        <v>102.12822</v>
      </c>
      <c r="E579" s="62">
        <v>3189.1182999999996</v>
      </c>
      <c r="F579" s="63">
        <f t="shared" si="39"/>
        <v>3.2023967251387321E-2</v>
      </c>
      <c r="G579" s="61">
        <v>93.053579999999997</v>
      </c>
      <c r="H579" s="62">
        <v>3075.3905199999999</v>
      </c>
      <c r="I579" s="371">
        <f t="shared" si="37"/>
        <v>3.025748417797685E-2</v>
      </c>
    </row>
    <row r="580" spans="2:9" ht="15" thickBot="1" x14ac:dyDescent="0.4">
      <c r="B580" s="621"/>
      <c r="C580" s="444" t="s">
        <v>114</v>
      </c>
      <c r="D580" s="64">
        <v>7.5367769795393782</v>
      </c>
      <c r="E580" s="65">
        <v>3189.1182999999996</v>
      </c>
      <c r="F580" s="66">
        <f t="shared" si="39"/>
        <v>2.3632792109152486E-3</v>
      </c>
      <c r="G580" s="430">
        <v>2.4588291</v>
      </c>
      <c r="H580" s="410">
        <v>3075.3905199999999</v>
      </c>
      <c r="I580" s="375">
        <f t="shared" si="37"/>
        <v>7.9951768206660146E-4</v>
      </c>
    </row>
    <row r="581" spans="2:9" x14ac:dyDescent="0.35">
      <c r="B581" s="205">
        <v>19</v>
      </c>
      <c r="C581" s="243" t="s">
        <v>203</v>
      </c>
      <c r="D581" s="214">
        <v>0.61924000000000001</v>
      </c>
      <c r="E581" s="195">
        <v>38770.16577</v>
      </c>
      <c r="F581" s="196">
        <f t="shared" si="39"/>
        <v>1.59720751175937E-5</v>
      </c>
      <c r="G581" s="214">
        <v>0.60724</v>
      </c>
      <c r="H581" s="195">
        <v>35790.775509999999</v>
      </c>
      <c r="I581" s="196">
        <f t="shared" si="37"/>
        <v>1.6966382855558305E-5</v>
      </c>
    </row>
    <row r="582" spans="2:9" x14ac:dyDescent="0.35">
      <c r="B582" s="618"/>
      <c r="C582" s="440" t="s">
        <v>111</v>
      </c>
      <c r="D582" s="210">
        <v>0</v>
      </c>
      <c r="E582" s="220">
        <v>38770.16577</v>
      </c>
      <c r="F582" s="219">
        <v>0</v>
      </c>
      <c r="G582" s="210">
        <v>0</v>
      </c>
      <c r="H582" s="300">
        <v>35790.775509999999</v>
      </c>
      <c r="I582" s="292">
        <v>0</v>
      </c>
    </row>
    <row r="583" spans="2:9" x14ac:dyDescent="0.35">
      <c r="B583" s="618"/>
      <c r="C583" s="441" t="s">
        <v>113</v>
      </c>
      <c r="D583" s="210">
        <v>0.61924000000000001</v>
      </c>
      <c r="E583" s="198">
        <v>38770.16577</v>
      </c>
      <c r="F583" s="199">
        <f>D583/E583</f>
        <v>1.59720751175937E-5</v>
      </c>
      <c r="G583" s="210">
        <v>0.60724</v>
      </c>
      <c r="H583" s="198">
        <v>35790.775509999999</v>
      </c>
      <c r="I583" s="407">
        <f t="shared" ref="I583:I600" si="40">G583/H583</f>
        <v>1.6966382855558305E-5</v>
      </c>
    </row>
    <row r="584" spans="2:9" x14ac:dyDescent="0.35">
      <c r="B584" s="619"/>
      <c r="C584" s="442" t="s">
        <v>69</v>
      </c>
      <c r="D584" s="216">
        <v>0.61924000000000001</v>
      </c>
      <c r="E584" s="201">
        <v>24938.85139</v>
      </c>
      <c r="F584" s="202">
        <f>D584/E584</f>
        <v>2.4830333615456859E-5</v>
      </c>
      <c r="G584" s="216">
        <v>0.60724</v>
      </c>
      <c r="H584" s="201">
        <v>25597.55113</v>
      </c>
      <c r="I584" s="408">
        <f t="shared" si="40"/>
        <v>2.3722581778079644E-5</v>
      </c>
    </row>
    <row r="585" spans="2:9" x14ac:dyDescent="0.35">
      <c r="B585" s="620"/>
      <c r="C585" s="443" t="s">
        <v>112</v>
      </c>
      <c r="D585" s="61">
        <v>0</v>
      </c>
      <c r="E585" s="221">
        <v>24938.85139</v>
      </c>
      <c r="F585" s="71">
        <v>0</v>
      </c>
      <c r="G585" s="61">
        <v>0</v>
      </c>
      <c r="H585" s="279">
        <v>25597.55113</v>
      </c>
      <c r="I585" s="281">
        <v>0</v>
      </c>
    </row>
    <row r="586" spans="2:9" ht="15" thickBot="1" x14ac:dyDescent="0.4">
      <c r="B586" s="621"/>
      <c r="C586" s="444" t="s">
        <v>114</v>
      </c>
      <c r="D586" s="64">
        <v>0.61924000000000001</v>
      </c>
      <c r="E586" s="65">
        <v>24938.85139</v>
      </c>
      <c r="F586" s="66">
        <f t="shared" ref="F586:F593" si="41">D586/E586</f>
        <v>2.4830333615456859E-5</v>
      </c>
      <c r="G586" s="430">
        <v>0.60724</v>
      </c>
      <c r="H586" s="410">
        <v>25597.55113</v>
      </c>
      <c r="I586" s="375">
        <f t="shared" si="40"/>
        <v>2.3722581778079644E-5</v>
      </c>
    </row>
    <row r="587" spans="2:9" x14ac:dyDescent="0.35">
      <c r="B587" s="205">
        <v>20</v>
      </c>
      <c r="C587" s="243" t="s">
        <v>204</v>
      </c>
      <c r="D587" s="214">
        <v>870.68582000000004</v>
      </c>
      <c r="E587" s="195">
        <v>2076.5311299999998</v>
      </c>
      <c r="F587" s="196">
        <f t="shared" si="41"/>
        <v>0.41929822646097298</v>
      </c>
      <c r="G587" s="214">
        <v>858.07942000000003</v>
      </c>
      <c r="H587" s="195">
        <v>1737.7848100000001</v>
      </c>
      <c r="I587" s="196">
        <f t="shared" si="40"/>
        <v>0.49377771923325764</v>
      </c>
    </row>
    <row r="588" spans="2:9" x14ac:dyDescent="0.35">
      <c r="B588" s="618"/>
      <c r="C588" s="440" t="s">
        <v>111</v>
      </c>
      <c r="D588" s="210">
        <v>646.15378999999996</v>
      </c>
      <c r="E588" s="220">
        <v>2076.5311299999998</v>
      </c>
      <c r="F588" s="219">
        <f t="shared" si="41"/>
        <v>0.31116980654173965</v>
      </c>
      <c r="G588" s="210">
        <v>641.95471999999995</v>
      </c>
      <c r="H588" s="198">
        <v>1737.7848100000001</v>
      </c>
      <c r="I588" s="407">
        <f t="shared" si="40"/>
        <v>0.36940978900603921</v>
      </c>
    </row>
    <row r="589" spans="2:9" x14ac:dyDescent="0.35">
      <c r="B589" s="618"/>
      <c r="C589" s="441" t="s">
        <v>113</v>
      </c>
      <c r="D589" s="210">
        <v>224.53202999999999</v>
      </c>
      <c r="E589" s="198">
        <v>2076.5311299999998</v>
      </c>
      <c r="F589" s="199">
        <f t="shared" si="41"/>
        <v>0.10812841991923329</v>
      </c>
      <c r="G589" s="210">
        <v>216.12469999999999</v>
      </c>
      <c r="H589" s="198">
        <v>1737.7848100000001</v>
      </c>
      <c r="I589" s="407">
        <f t="shared" si="40"/>
        <v>0.1243679302272184</v>
      </c>
    </row>
    <row r="590" spans="2:9" x14ac:dyDescent="0.35">
      <c r="B590" s="619"/>
      <c r="C590" s="442" t="s">
        <v>69</v>
      </c>
      <c r="D590" s="216">
        <v>109.79939</v>
      </c>
      <c r="E590" s="201">
        <v>1015.28895</v>
      </c>
      <c r="F590" s="202">
        <f t="shared" si="41"/>
        <v>0.10814595194796515</v>
      </c>
      <c r="G590" s="216">
        <f>SUM(G591:G592)</f>
        <v>97.192989999999995</v>
      </c>
      <c r="H590" s="201">
        <v>976.58163000000002</v>
      </c>
      <c r="I590" s="408">
        <f t="shared" si="40"/>
        <v>9.9523672178842837E-2</v>
      </c>
    </row>
    <row r="591" spans="2:9" x14ac:dyDescent="0.35">
      <c r="B591" s="620"/>
      <c r="C591" s="443" t="s">
        <v>112</v>
      </c>
      <c r="D591" s="61">
        <v>101.28206</v>
      </c>
      <c r="E591" s="62">
        <v>1015.28895</v>
      </c>
      <c r="F591" s="63">
        <f t="shared" si="41"/>
        <v>9.97568820186608E-2</v>
      </c>
      <c r="G591" s="61">
        <v>97.082989999999995</v>
      </c>
      <c r="H591" s="62">
        <v>976.58163000000002</v>
      </c>
      <c r="I591" s="371">
        <f>G591/H591</f>
        <v>9.9411034385318092E-2</v>
      </c>
    </row>
    <row r="592" spans="2:9" ht="15" thickBot="1" x14ac:dyDescent="0.4">
      <c r="B592" s="621"/>
      <c r="C592" s="444" t="s">
        <v>114</v>
      </c>
      <c r="D592" s="64">
        <v>8.5173299999999994</v>
      </c>
      <c r="E592" s="65">
        <v>1015.28895</v>
      </c>
      <c r="F592" s="66">
        <f t="shared" si="41"/>
        <v>8.3890699293043616E-3</v>
      </c>
      <c r="G592" s="430">
        <v>0.11</v>
      </c>
      <c r="H592" s="410">
        <v>976.58163000000002</v>
      </c>
      <c r="I592" s="375">
        <f t="shared" si="40"/>
        <v>1.126377935247461E-4</v>
      </c>
    </row>
    <row r="593" spans="2:9" s="617" customFormat="1" ht="17.25" customHeight="1" x14ac:dyDescent="0.35">
      <c r="B593" s="508">
        <v>23</v>
      </c>
      <c r="C593" s="623" t="s">
        <v>205</v>
      </c>
      <c r="D593" s="614">
        <v>39.807507899999997</v>
      </c>
      <c r="E593" s="615">
        <v>9649.2703199999996</v>
      </c>
      <c r="F593" s="616">
        <f t="shared" si="41"/>
        <v>4.1254422956201317E-3</v>
      </c>
      <c r="G593" s="614">
        <v>16.91666</v>
      </c>
      <c r="H593" s="615">
        <v>9480.5563000000002</v>
      </c>
      <c r="I593" s="616">
        <f t="shared" si="40"/>
        <v>1.7843530975075797E-3</v>
      </c>
    </row>
    <row r="594" spans="2:9" x14ac:dyDescent="0.35">
      <c r="B594" s="618"/>
      <c r="C594" s="440" t="s">
        <v>111</v>
      </c>
      <c r="D594" s="210">
        <v>0</v>
      </c>
      <c r="E594" s="220">
        <v>9649.2703199999996</v>
      </c>
      <c r="F594" s="219">
        <v>0</v>
      </c>
      <c r="G594" s="210">
        <v>0</v>
      </c>
      <c r="H594" s="198">
        <v>9480.5563000000002</v>
      </c>
      <c r="I594" s="407">
        <v>0</v>
      </c>
    </row>
    <row r="595" spans="2:9" x14ac:dyDescent="0.35">
      <c r="B595" s="618"/>
      <c r="C595" s="441" t="s">
        <v>113</v>
      </c>
      <c r="D595" s="210">
        <v>39.807507899999997</v>
      </c>
      <c r="E595" s="198">
        <v>9649.2703199999996</v>
      </c>
      <c r="F595" s="199">
        <f>D595/E595</f>
        <v>4.1254422956201317E-3</v>
      </c>
      <c r="G595" s="210">
        <v>16.91666</v>
      </c>
      <c r="H595" s="198">
        <v>9480.5563000000002</v>
      </c>
      <c r="I595" s="407">
        <f t="shared" si="40"/>
        <v>1.7843530975075797E-3</v>
      </c>
    </row>
    <row r="596" spans="2:9" x14ac:dyDescent="0.35">
      <c r="B596" s="619"/>
      <c r="C596" s="442" t="s">
        <v>69</v>
      </c>
      <c r="D596" s="216">
        <v>39.807507899999997</v>
      </c>
      <c r="E596" s="201">
        <v>9458.3366800000003</v>
      </c>
      <c r="F596" s="202">
        <f>D596/E596</f>
        <v>4.2087218130196649E-3</v>
      </c>
      <c r="G596" s="216">
        <v>16.91666</v>
      </c>
      <c r="H596" s="201">
        <v>9313.4206400000003</v>
      </c>
      <c r="I596" s="408">
        <f t="shared" si="40"/>
        <v>1.8163745259550522E-3</v>
      </c>
    </row>
    <row r="597" spans="2:9" x14ac:dyDescent="0.35">
      <c r="B597" s="620"/>
      <c r="C597" s="443" t="s">
        <v>112</v>
      </c>
      <c r="D597" s="61">
        <v>0</v>
      </c>
      <c r="E597" s="62">
        <v>9458.3366800000003</v>
      </c>
      <c r="F597" s="63">
        <v>0</v>
      </c>
      <c r="G597" s="61">
        <v>0</v>
      </c>
      <c r="H597" s="62">
        <v>9313.4206400000003</v>
      </c>
      <c r="I597" s="371">
        <v>0</v>
      </c>
    </row>
    <row r="598" spans="2:9" ht="15" thickBot="1" x14ac:dyDescent="0.4">
      <c r="B598" s="621"/>
      <c r="C598" s="444" t="s">
        <v>114</v>
      </c>
      <c r="D598" s="64">
        <v>39.807507899999997</v>
      </c>
      <c r="E598" s="65">
        <v>9458.3366800000003</v>
      </c>
      <c r="F598" s="66">
        <f>D598/E598</f>
        <v>4.2087218130196649E-3</v>
      </c>
      <c r="G598" s="430">
        <v>16.91666</v>
      </c>
      <c r="H598" s="410">
        <v>9313.4206400000003</v>
      </c>
      <c r="I598" s="375">
        <f t="shared" si="40"/>
        <v>1.8163745259550522E-3</v>
      </c>
    </row>
    <row r="599" spans="2:9" x14ac:dyDescent="0.35">
      <c r="B599" s="205">
        <v>25</v>
      </c>
      <c r="C599" s="243" t="s">
        <v>261</v>
      </c>
      <c r="D599" s="214">
        <v>12.680339999999999</v>
      </c>
      <c r="E599" s="195">
        <v>883.86243000000002</v>
      </c>
      <c r="F599" s="196">
        <f>D599/E599</f>
        <v>1.4346508652935954E-2</v>
      </c>
      <c r="G599" s="214">
        <v>12.44885</v>
      </c>
      <c r="H599" s="195">
        <v>840.79898000000003</v>
      </c>
      <c r="I599" s="196">
        <f t="shared" si="40"/>
        <v>1.4805976572426384E-2</v>
      </c>
    </row>
    <row r="600" spans="2:9" x14ac:dyDescent="0.35">
      <c r="B600" s="618"/>
      <c r="C600" s="440" t="s">
        <v>111</v>
      </c>
      <c r="D600" s="210">
        <v>12.680339999999999</v>
      </c>
      <c r="E600" s="220">
        <v>883.86243000000002</v>
      </c>
      <c r="F600" s="219">
        <f>D600/E600</f>
        <v>1.4346508652935954E-2</v>
      </c>
      <c r="G600" s="210">
        <v>12.44885</v>
      </c>
      <c r="H600" s="198">
        <v>840.79898000000003</v>
      </c>
      <c r="I600" s="407">
        <f t="shared" si="40"/>
        <v>1.4805976572426384E-2</v>
      </c>
    </row>
    <row r="601" spans="2:9" x14ac:dyDescent="0.35">
      <c r="B601" s="618"/>
      <c r="C601" s="441" t="s">
        <v>113</v>
      </c>
      <c r="D601" s="210">
        <v>0</v>
      </c>
      <c r="E601" s="198">
        <v>883.86243000000002</v>
      </c>
      <c r="F601" s="199">
        <v>0</v>
      </c>
      <c r="G601" s="210">
        <v>0</v>
      </c>
      <c r="H601" s="198">
        <v>840.79898000000003</v>
      </c>
      <c r="I601" s="407">
        <v>0</v>
      </c>
    </row>
    <row r="602" spans="2:9" x14ac:dyDescent="0.35">
      <c r="B602" s="619"/>
      <c r="C602" s="442" t="s">
        <v>69</v>
      </c>
      <c r="D602" s="216">
        <v>12.658289999999999</v>
      </c>
      <c r="E602" s="201">
        <v>882.50112999999999</v>
      </c>
      <c r="F602" s="202">
        <f>D602/E602</f>
        <v>1.4343653021724741E-2</v>
      </c>
      <c r="G602" s="216">
        <v>12.4268</v>
      </c>
      <c r="H602" s="201">
        <v>839.43768</v>
      </c>
      <c r="I602" s="408">
        <f>G602/H602</f>
        <v>1.4803719556644158E-2</v>
      </c>
    </row>
    <row r="603" spans="2:9" x14ac:dyDescent="0.35">
      <c r="B603" s="620"/>
      <c r="C603" s="443" t="s">
        <v>112</v>
      </c>
      <c r="D603" s="61">
        <v>12.658289999999999</v>
      </c>
      <c r="E603" s="62">
        <v>882.50112999999999</v>
      </c>
      <c r="F603" s="63">
        <f>D603/E603</f>
        <v>1.4343653021724741E-2</v>
      </c>
      <c r="G603" s="61">
        <v>12.4268</v>
      </c>
      <c r="H603" s="62">
        <v>839.43768</v>
      </c>
      <c r="I603" s="371">
        <f>G603/H603</f>
        <v>1.4803719556644158E-2</v>
      </c>
    </row>
    <row r="604" spans="2:9" ht="15" thickBot="1" x14ac:dyDescent="0.4">
      <c r="B604" s="621"/>
      <c r="C604" s="444" t="s">
        <v>114</v>
      </c>
      <c r="D604" s="64">
        <v>0</v>
      </c>
      <c r="E604" s="65">
        <v>882.50112999999999</v>
      </c>
      <c r="F604" s="66">
        <v>0</v>
      </c>
      <c r="G604" s="430">
        <v>0</v>
      </c>
      <c r="H604" s="410">
        <v>839.43768</v>
      </c>
      <c r="I604" s="375">
        <v>0</v>
      </c>
    </row>
    <row r="605" spans="2:9" x14ac:dyDescent="0.35">
      <c r="B605" s="205">
        <v>26</v>
      </c>
      <c r="C605" s="243" t="s">
        <v>207</v>
      </c>
      <c r="D605" s="214">
        <v>0.84979000000000005</v>
      </c>
      <c r="E605" s="195">
        <v>663.21546000000001</v>
      </c>
      <c r="F605" s="196">
        <f>D605/E605</f>
        <v>1.2813181405632492E-3</v>
      </c>
      <c r="G605" s="214">
        <v>0.81479000000000001</v>
      </c>
      <c r="H605" s="195">
        <v>519.51256999999998</v>
      </c>
      <c r="I605" s="196">
        <f>G605/H605</f>
        <v>1.5683739856381146E-3</v>
      </c>
    </row>
    <row r="606" spans="2:9" x14ac:dyDescent="0.35">
      <c r="B606" s="618"/>
      <c r="C606" s="440" t="s">
        <v>111</v>
      </c>
      <c r="D606" s="210">
        <v>0</v>
      </c>
      <c r="E606" s="223">
        <v>663.21546000000001</v>
      </c>
      <c r="F606" s="219">
        <v>0</v>
      </c>
      <c r="G606" s="210">
        <v>0</v>
      </c>
      <c r="H606" s="223">
        <v>519.51256999999998</v>
      </c>
      <c r="I606" s="292">
        <v>0</v>
      </c>
    </row>
    <row r="607" spans="2:9" x14ac:dyDescent="0.35">
      <c r="B607" s="618"/>
      <c r="C607" s="441" t="s">
        <v>113</v>
      </c>
      <c r="D607" s="210">
        <v>0.84979000000000005</v>
      </c>
      <c r="E607" s="223">
        <v>663.21546000000001</v>
      </c>
      <c r="F607" s="199">
        <f>D607/E607</f>
        <v>1.2813181405632492E-3</v>
      </c>
      <c r="G607" s="210">
        <v>0.81479000000000001</v>
      </c>
      <c r="H607" s="223">
        <v>519.51256999999998</v>
      </c>
      <c r="I607" s="407">
        <f>G607/H607</f>
        <v>1.5683739856381146E-3</v>
      </c>
    </row>
    <row r="608" spans="2:9" x14ac:dyDescent="0.35">
      <c r="B608" s="619"/>
      <c r="C608" s="442" t="s">
        <v>69</v>
      </c>
      <c r="D608" s="216">
        <v>0.84979000000000005</v>
      </c>
      <c r="E608" s="201">
        <v>657.91191000000003</v>
      </c>
      <c r="F608" s="202">
        <f>D608/E608</f>
        <v>1.2916470838778402E-3</v>
      </c>
      <c r="G608" s="216">
        <v>0.81479000000000001</v>
      </c>
      <c r="H608" s="201">
        <v>514.20354999999995</v>
      </c>
      <c r="I608" s="408">
        <f>G608/H608</f>
        <v>1.5845670454822805E-3</v>
      </c>
    </row>
    <row r="609" spans="2:9" x14ac:dyDescent="0.35">
      <c r="B609" s="620"/>
      <c r="C609" s="443" t="s">
        <v>112</v>
      </c>
      <c r="D609" s="61">
        <v>0</v>
      </c>
      <c r="E609" s="62">
        <v>657.91191000000003</v>
      </c>
      <c r="F609" s="72">
        <v>0</v>
      </c>
      <c r="G609" s="61">
        <v>0</v>
      </c>
      <c r="H609" s="62">
        <v>514.20354999999995</v>
      </c>
      <c r="I609" s="432">
        <v>0</v>
      </c>
    </row>
    <row r="610" spans="2:9" ht="15" thickBot="1" x14ac:dyDescent="0.4">
      <c r="B610" s="621"/>
      <c r="C610" s="444" t="s">
        <v>114</v>
      </c>
      <c r="D610" s="64">
        <v>0.84979000000000005</v>
      </c>
      <c r="E610" s="65">
        <v>657.91191000000003</v>
      </c>
      <c r="F610" s="66">
        <f t="shared" ref="F610:F616" si="42">D610/E610</f>
        <v>1.2916470838778402E-3</v>
      </c>
      <c r="G610" s="430">
        <v>0.81479000000000001</v>
      </c>
      <c r="H610" s="433">
        <v>514.20354999999995</v>
      </c>
      <c r="I610" s="375">
        <f t="shared" ref="I610:I621" si="43">G610/H610</f>
        <v>1.5845670454822805E-3</v>
      </c>
    </row>
    <row r="611" spans="2:9" x14ac:dyDescent="0.35">
      <c r="B611" s="205">
        <v>27</v>
      </c>
      <c r="C611" s="243" t="s">
        <v>208</v>
      </c>
      <c r="D611" s="224">
        <v>6063.8130300000003</v>
      </c>
      <c r="E611" s="225">
        <v>12068.202090000001</v>
      </c>
      <c r="F611" s="196">
        <f t="shared" si="42"/>
        <v>0.50246200592088364</v>
      </c>
      <c r="G611" s="224">
        <v>5582.7885800000004</v>
      </c>
      <c r="H611" s="225">
        <v>11802.547410000001</v>
      </c>
      <c r="I611" s="196">
        <f t="shared" si="43"/>
        <v>0.47301556062972</v>
      </c>
    </row>
    <row r="612" spans="2:9" x14ac:dyDescent="0.35">
      <c r="B612" s="618"/>
      <c r="C612" s="440" t="s">
        <v>111</v>
      </c>
      <c r="D612" s="210">
        <v>6032.2030299999997</v>
      </c>
      <c r="E612" s="223">
        <v>12068.202090000001</v>
      </c>
      <c r="F612" s="199">
        <f t="shared" si="42"/>
        <v>0.49984272595156709</v>
      </c>
      <c r="G612" s="210">
        <v>5572.7885800000004</v>
      </c>
      <c r="H612" s="223">
        <v>11802.547410000001</v>
      </c>
      <c r="I612" s="226">
        <f t="shared" si="43"/>
        <v>0.47216828591413385</v>
      </c>
    </row>
    <row r="613" spans="2:9" x14ac:dyDescent="0.35">
      <c r="B613" s="618"/>
      <c r="C613" s="441" t="s">
        <v>113</v>
      </c>
      <c r="D613" s="210">
        <v>31.61</v>
      </c>
      <c r="E613" s="223">
        <v>12068.202090000001</v>
      </c>
      <c r="F613" s="199">
        <f t="shared" si="42"/>
        <v>2.6192799693164565E-3</v>
      </c>
      <c r="G613" s="210">
        <v>10</v>
      </c>
      <c r="H613" s="223">
        <v>11802.547410000001</v>
      </c>
      <c r="I613" s="226">
        <f t="shared" si="43"/>
        <v>8.4727471558616678E-4</v>
      </c>
    </row>
    <row r="614" spans="2:9" x14ac:dyDescent="0.35">
      <c r="B614" s="619"/>
      <c r="C614" s="442" t="s">
        <v>69</v>
      </c>
      <c r="D614" s="216">
        <f>SUM(D615:D616)</f>
        <v>2372.4345199999998</v>
      </c>
      <c r="E614" s="201">
        <v>7125.4909600000001</v>
      </c>
      <c r="F614" s="202">
        <f t="shared" si="42"/>
        <v>0.3329503234679565</v>
      </c>
      <c r="G614" s="216">
        <f>SUM(G615:G616)</f>
        <v>2226.54828</v>
      </c>
      <c r="H614" s="201">
        <v>7018.9129199999998</v>
      </c>
      <c r="I614" s="408">
        <f t="shared" si="43"/>
        <v>0.31722124285878733</v>
      </c>
    </row>
    <row r="615" spans="2:9" x14ac:dyDescent="0.35">
      <c r="B615" s="620"/>
      <c r="C615" s="443" t="s">
        <v>112</v>
      </c>
      <c r="D615" s="61">
        <v>2360.4747299999999</v>
      </c>
      <c r="E615" s="62">
        <v>7125.4909600000001</v>
      </c>
      <c r="F615" s="74">
        <f t="shared" si="42"/>
        <v>0.33127187210690107</v>
      </c>
      <c r="G615" s="61">
        <v>2216.54828</v>
      </c>
      <c r="H615" s="62">
        <v>7018.9129199999998</v>
      </c>
      <c r="I615" s="434">
        <f t="shared" si="43"/>
        <v>0.31579652080937914</v>
      </c>
    </row>
    <row r="616" spans="2:9" ht="15" thickBot="1" x14ac:dyDescent="0.4">
      <c r="B616" s="621"/>
      <c r="C616" s="444" t="s">
        <v>114</v>
      </c>
      <c r="D616" s="64">
        <v>11.95979</v>
      </c>
      <c r="E616" s="65">
        <v>7125.4909600000001</v>
      </c>
      <c r="F616" s="66">
        <f t="shared" si="42"/>
        <v>1.6784513610554072E-3</v>
      </c>
      <c r="G616" s="430">
        <v>10</v>
      </c>
      <c r="H616" s="410">
        <v>7018.9129199999998</v>
      </c>
      <c r="I616" s="375">
        <f t="shared" si="43"/>
        <v>1.4247220494081868E-3</v>
      </c>
    </row>
    <row r="617" spans="2:9" x14ac:dyDescent="0.35">
      <c r="B617" s="205">
        <v>31</v>
      </c>
      <c r="C617" s="243" t="s">
        <v>149</v>
      </c>
      <c r="D617" s="224">
        <v>0</v>
      </c>
      <c r="E617" s="225">
        <v>0</v>
      </c>
      <c r="F617" s="225">
        <v>0</v>
      </c>
      <c r="G617" s="214">
        <v>3.05</v>
      </c>
      <c r="H617" s="195">
        <v>2648.7658799999999</v>
      </c>
      <c r="I617" s="196">
        <f t="shared" si="43"/>
        <v>1.1514796468157465E-3</v>
      </c>
    </row>
    <row r="618" spans="2:9" x14ac:dyDescent="0.35">
      <c r="B618" s="618"/>
      <c r="C618" s="440" t="s">
        <v>111</v>
      </c>
      <c r="D618" s="210">
        <v>0</v>
      </c>
      <c r="E618" s="223">
        <v>0</v>
      </c>
      <c r="F618" s="223">
        <v>0</v>
      </c>
      <c r="G618" s="210">
        <v>3.05</v>
      </c>
      <c r="H618" s="223">
        <v>2648.7658799999999</v>
      </c>
      <c r="I618" s="226">
        <f t="shared" si="43"/>
        <v>1.1514796468157465E-3</v>
      </c>
    </row>
    <row r="619" spans="2:9" x14ac:dyDescent="0.35">
      <c r="B619" s="618"/>
      <c r="C619" s="441" t="s">
        <v>113</v>
      </c>
      <c r="D619" s="210">
        <v>0</v>
      </c>
      <c r="E619" s="223">
        <v>0</v>
      </c>
      <c r="F619" s="223">
        <v>0</v>
      </c>
      <c r="G619" s="210">
        <v>0</v>
      </c>
      <c r="H619" s="223">
        <v>0</v>
      </c>
      <c r="I619" s="227">
        <v>0</v>
      </c>
    </row>
    <row r="620" spans="2:9" x14ac:dyDescent="0.35">
      <c r="B620" s="619"/>
      <c r="C620" s="442" t="s">
        <v>69</v>
      </c>
      <c r="D620" s="216">
        <v>0</v>
      </c>
      <c r="E620" s="201">
        <v>0</v>
      </c>
      <c r="F620" s="201">
        <v>0</v>
      </c>
      <c r="G620" s="216">
        <v>3.05</v>
      </c>
      <c r="H620" s="201">
        <v>2648.7658799999999</v>
      </c>
      <c r="I620" s="408">
        <f t="shared" si="43"/>
        <v>1.1514796468157465E-3</v>
      </c>
    </row>
    <row r="621" spans="2:9" x14ac:dyDescent="0.35">
      <c r="B621" s="620"/>
      <c r="C621" s="443" t="s">
        <v>112</v>
      </c>
      <c r="D621" s="61">
        <v>0</v>
      </c>
      <c r="E621" s="62">
        <v>0</v>
      </c>
      <c r="F621" s="62">
        <v>0</v>
      </c>
      <c r="G621" s="61">
        <v>3.05</v>
      </c>
      <c r="H621" s="62">
        <v>2648.7658799999999</v>
      </c>
      <c r="I621" s="218">
        <f t="shared" si="43"/>
        <v>1.1514796468157465E-3</v>
      </c>
    </row>
    <row r="622" spans="2:9" ht="15" thickBot="1" x14ac:dyDescent="0.4">
      <c r="B622" s="621"/>
      <c r="C622" s="444" t="s">
        <v>114</v>
      </c>
      <c r="D622" s="64">
        <v>0</v>
      </c>
      <c r="E622" s="65">
        <v>0</v>
      </c>
      <c r="F622" s="65">
        <v>0</v>
      </c>
      <c r="G622" s="430">
        <v>0</v>
      </c>
      <c r="H622" s="410">
        <v>0</v>
      </c>
      <c r="I622" s="435">
        <v>0</v>
      </c>
    </row>
  </sheetData>
  <mergeCells count="30">
    <mergeCell ref="B5:C7"/>
    <mergeCell ref="D5:F5"/>
    <mergeCell ref="D6:D7"/>
    <mergeCell ref="E6:F6"/>
    <mergeCell ref="G441:I441"/>
    <mergeCell ref="B441:C443"/>
    <mergeCell ref="D442:D443"/>
    <mergeCell ref="E442:F442"/>
    <mergeCell ref="B120:C122"/>
    <mergeCell ref="D120:F120"/>
    <mergeCell ref="D121:D122"/>
    <mergeCell ref="E121:F121"/>
    <mergeCell ref="G537:G538"/>
    <mergeCell ref="G442:G443"/>
    <mergeCell ref="H537:I537"/>
    <mergeCell ref="D536:F536"/>
    <mergeCell ref="G536:I536"/>
    <mergeCell ref="H442:I442"/>
    <mergeCell ref="B536:C538"/>
    <mergeCell ref="D537:D538"/>
    <mergeCell ref="E537:F537"/>
    <mergeCell ref="B231:C233"/>
    <mergeCell ref="D231:F231"/>
    <mergeCell ref="D232:D233"/>
    <mergeCell ref="E232:F232"/>
    <mergeCell ref="B338:C340"/>
    <mergeCell ref="D338:F338"/>
    <mergeCell ref="D339:D340"/>
    <mergeCell ref="E339:F339"/>
    <mergeCell ref="D441:F441"/>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AQ79"/>
  <sheetViews>
    <sheetView zoomScaleNormal="100" workbookViewId="0">
      <selection activeCell="AA37" sqref="AA37"/>
    </sheetView>
  </sheetViews>
  <sheetFormatPr baseColWidth="10" defaultRowHeight="14.5" x14ac:dyDescent="0.35"/>
  <cols>
    <col min="1" max="1" width="2.54296875" customWidth="1"/>
    <col min="2" max="2" width="5.54296875" bestFit="1" customWidth="1"/>
    <col min="3" max="3" width="107.453125" customWidth="1"/>
    <col min="4" max="4" width="16.26953125" customWidth="1"/>
    <col min="5" max="5" width="15.26953125" customWidth="1"/>
    <col min="6" max="6" width="14" customWidth="1"/>
    <col min="7" max="7" width="14.26953125" customWidth="1"/>
    <col min="8" max="8" width="14.54296875" customWidth="1"/>
    <col min="9" max="9" width="16.26953125" customWidth="1"/>
    <col min="10" max="10" width="15.26953125" customWidth="1"/>
    <col min="11" max="11" width="14" customWidth="1"/>
    <col min="12" max="12" width="14.26953125" customWidth="1"/>
    <col min="13" max="13" width="14.54296875" customWidth="1"/>
    <col min="14" max="14" width="16.26953125" customWidth="1"/>
    <col min="15" max="15" width="15.26953125" customWidth="1"/>
    <col min="16" max="16" width="14" customWidth="1"/>
    <col min="17" max="17" width="14.26953125" customWidth="1"/>
    <col min="18" max="18" width="14.54296875" customWidth="1"/>
    <col min="19" max="20" width="16.81640625" bestFit="1" customWidth="1"/>
    <col min="21" max="21" width="13.81640625" customWidth="1"/>
    <col min="22" max="22" width="12.26953125" customWidth="1"/>
    <col min="23" max="23" width="14.54296875" customWidth="1"/>
    <col min="24" max="24" width="12.54296875" customWidth="1"/>
    <col min="25" max="25" width="11.54296875" customWidth="1"/>
    <col min="26" max="26" width="13.54296875" customWidth="1"/>
    <col min="27" max="27" width="10.81640625"/>
    <col min="28" max="28" width="15.26953125" customWidth="1"/>
    <col min="29" max="29" width="13.1796875" customWidth="1"/>
    <col min="30" max="30" width="11.54296875" customWidth="1"/>
    <col min="31" max="31" width="13.453125" customWidth="1"/>
    <col min="33" max="33" width="16.54296875" customWidth="1"/>
    <col min="34" max="34" width="13.7265625" customWidth="1"/>
    <col min="35" max="35" width="12.453125" customWidth="1"/>
    <col min="36" max="36" width="14.453125" customWidth="1"/>
    <col min="38" max="38" width="15" customWidth="1"/>
    <col min="39" max="39" width="13.26953125" customWidth="1"/>
    <col min="40" max="40" width="11.7265625" customWidth="1"/>
    <col min="41" max="41" width="15" customWidth="1"/>
    <col min="43" max="43" width="15.26953125" customWidth="1"/>
  </cols>
  <sheetData>
    <row r="1" spans="2:43" ht="66" customHeight="1" x14ac:dyDescent="0.35"/>
    <row r="2" spans="2:43" x14ac:dyDescent="0.35">
      <c r="F2" s="3"/>
      <c r="K2" s="3"/>
    </row>
    <row r="3" spans="2:43" x14ac:dyDescent="0.35">
      <c r="B3" s="1" t="s">
        <v>179</v>
      </c>
      <c r="D3" s="538"/>
      <c r="E3" s="538"/>
      <c r="F3" s="538"/>
      <c r="I3" s="96"/>
      <c r="J3" s="96"/>
      <c r="K3" s="96"/>
    </row>
    <row r="4" spans="2:43" ht="12.75" customHeight="1" thickBot="1" x14ac:dyDescent="0.4">
      <c r="B4" s="5" t="s">
        <v>138</v>
      </c>
      <c r="C4" s="2"/>
      <c r="D4" s="3"/>
      <c r="E4" s="3"/>
      <c r="F4" s="3"/>
      <c r="G4" s="3"/>
      <c r="H4" s="40"/>
      <c r="I4" s="3"/>
      <c r="J4" s="3"/>
      <c r="K4" s="3"/>
      <c r="L4" s="3"/>
      <c r="M4" s="40"/>
      <c r="N4" s="3"/>
      <c r="O4" s="3"/>
      <c r="P4" s="3"/>
      <c r="Q4" s="3"/>
      <c r="R4" s="40"/>
      <c r="U4" s="3"/>
      <c r="V4" s="3"/>
      <c r="W4" s="40"/>
    </row>
    <row r="5" spans="2:43" ht="15" thickBot="1" x14ac:dyDescent="0.4">
      <c r="B5" s="936" t="s">
        <v>180</v>
      </c>
      <c r="C5" s="937"/>
      <c r="D5" s="931" t="s">
        <v>422</v>
      </c>
      <c r="E5" s="932"/>
      <c r="F5" s="932"/>
      <c r="G5" s="932"/>
      <c r="H5" s="933"/>
      <c r="I5" s="931">
        <v>2023</v>
      </c>
      <c r="J5" s="932"/>
      <c r="K5" s="932"/>
      <c r="L5" s="932"/>
      <c r="M5" s="933"/>
      <c r="N5" s="932">
        <v>2022</v>
      </c>
      <c r="O5" s="932"/>
      <c r="P5" s="932"/>
      <c r="Q5" s="932"/>
      <c r="R5" s="933"/>
      <c r="S5" s="931">
        <v>2021</v>
      </c>
      <c r="T5" s="932"/>
      <c r="U5" s="932"/>
      <c r="V5" s="932"/>
      <c r="W5" s="933"/>
      <c r="X5" s="931">
        <v>2020</v>
      </c>
      <c r="Y5" s="932"/>
      <c r="Z5" s="932"/>
      <c r="AA5" s="932"/>
      <c r="AB5" s="933"/>
      <c r="AC5" s="931">
        <v>2019</v>
      </c>
      <c r="AD5" s="932"/>
      <c r="AE5" s="932"/>
      <c r="AF5" s="932"/>
      <c r="AG5" s="933"/>
      <c r="AH5" s="942">
        <v>2018</v>
      </c>
      <c r="AI5" s="943"/>
      <c r="AJ5" s="943"/>
      <c r="AK5" s="943"/>
      <c r="AL5" s="944"/>
      <c r="AM5" s="942">
        <v>2017</v>
      </c>
      <c r="AN5" s="943"/>
      <c r="AO5" s="943"/>
      <c r="AP5" s="943"/>
      <c r="AQ5" s="944"/>
    </row>
    <row r="6" spans="2:43" ht="36" customHeight="1" x14ac:dyDescent="0.35">
      <c r="B6" s="938"/>
      <c r="C6" s="939"/>
      <c r="D6" s="902" t="s">
        <v>107</v>
      </c>
      <c r="E6" s="904" t="s">
        <v>108</v>
      </c>
      <c r="F6" s="906" t="s">
        <v>50</v>
      </c>
      <c r="G6" s="904" t="s">
        <v>153</v>
      </c>
      <c r="H6" s="935" t="s">
        <v>214</v>
      </c>
      <c r="I6" s="902" t="s">
        <v>107</v>
      </c>
      <c r="J6" s="904" t="s">
        <v>108</v>
      </c>
      <c r="K6" s="906" t="s">
        <v>50</v>
      </c>
      <c r="L6" s="904" t="s">
        <v>153</v>
      </c>
      <c r="M6" s="935" t="s">
        <v>214</v>
      </c>
      <c r="N6" s="902" t="s">
        <v>107</v>
      </c>
      <c r="O6" s="904" t="s">
        <v>108</v>
      </c>
      <c r="P6" s="906" t="s">
        <v>50</v>
      </c>
      <c r="Q6" s="904" t="s">
        <v>153</v>
      </c>
      <c r="R6" s="935" t="s">
        <v>214</v>
      </c>
      <c r="S6" s="902" t="s">
        <v>107</v>
      </c>
      <c r="T6" s="904" t="s">
        <v>108</v>
      </c>
      <c r="U6" s="906" t="s">
        <v>50</v>
      </c>
      <c r="V6" s="904" t="s">
        <v>153</v>
      </c>
      <c r="W6" s="935" t="s">
        <v>214</v>
      </c>
      <c r="X6" s="902" t="s">
        <v>107</v>
      </c>
      <c r="Y6" s="904" t="s">
        <v>108</v>
      </c>
      <c r="Z6" s="906" t="s">
        <v>50</v>
      </c>
      <c r="AA6" s="904" t="s">
        <v>153</v>
      </c>
      <c r="AB6" s="935" t="s">
        <v>214</v>
      </c>
      <c r="AC6" s="910" t="s">
        <v>107</v>
      </c>
      <c r="AD6" s="904" t="s">
        <v>108</v>
      </c>
      <c r="AE6" s="906" t="s">
        <v>50</v>
      </c>
      <c r="AF6" s="904" t="s">
        <v>153</v>
      </c>
      <c r="AG6" s="935" t="s">
        <v>214</v>
      </c>
      <c r="AH6" s="902" t="s">
        <v>107</v>
      </c>
      <c r="AI6" s="904" t="s">
        <v>108</v>
      </c>
      <c r="AJ6" s="904" t="s">
        <v>50</v>
      </c>
      <c r="AK6" s="910" t="s">
        <v>153</v>
      </c>
      <c r="AL6" s="935" t="s">
        <v>214</v>
      </c>
      <c r="AM6" s="902" t="s">
        <v>107</v>
      </c>
      <c r="AN6" s="904" t="s">
        <v>108</v>
      </c>
      <c r="AO6" s="904" t="s">
        <v>50</v>
      </c>
      <c r="AP6" s="910" t="s">
        <v>153</v>
      </c>
      <c r="AQ6" s="935" t="s">
        <v>214</v>
      </c>
    </row>
    <row r="7" spans="2:43" ht="28.5" customHeight="1" thickBot="1" x14ac:dyDescent="0.4">
      <c r="B7" s="940"/>
      <c r="C7" s="941"/>
      <c r="D7" s="903"/>
      <c r="E7" s="905"/>
      <c r="F7" s="934"/>
      <c r="G7" s="905"/>
      <c r="H7" s="892"/>
      <c r="I7" s="903"/>
      <c r="J7" s="905"/>
      <c r="K7" s="934"/>
      <c r="L7" s="905"/>
      <c r="M7" s="892"/>
      <c r="N7" s="903"/>
      <c r="O7" s="905"/>
      <c r="P7" s="934"/>
      <c r="Q7" s="905"/>
      <c r="R7" s="892"/>
      <c r="S7" s="903"/>
      <c r="T7" s="905"/>
      <c r="U7" s="934"/>
      <c r="V7" s="905"/>
      <c r="W7" s="892"/>
      <c r="X7" s="903"/>
      <c r="Y7" s="905"/>
      <c r="Z7" s="934"/>
      <c r="AA7" s="905"/>
      <c r="AB7" s="892"/>
      <c r="AC7" s="911"/>
      <c r="AD7" s="905"/>
      <c r="AE7" s="934"/>
      <c r="AF7" s="905"/>
      <c r="AG7" s="892"/>
      <c r="AH7" s="903"/>
      <c r="AI7" s="905"/>
      <c r="AJ7" s="945"/>
      <c r="AK7" s="946"/>
      <c r="AL7" s="892"/>
      <c r="AM7" s="903"/>
      <c r="AN7" s="905"/>
      <c r="AO7" s="945"/>
      <c r="AP7" s="946"/>
      <c r="AQ7" s="892"/>
    </row>
    <row r="8" spans="2:43" ht="18.75" customHeight="1" thickBot="1" x14ac:dyDescent="0.4">
      <c r="B8" s="657" t="s">
        <v>215</v>
      </c>
      <c r="C8" s="680" t="s">
        <v>177</v>
      </c>
      <c r="D8" s="681">
        <f>D9+D27</f>
        <v>17796.951220000003</v>
      </c>
      <c r="E8" s="682">
        <f>E9+E27</f>
        <v>19930.142703760001</v>
      </c>
      <c r="F8" s="682">
        <f>F9+F27</f>
        <v>13605.60537945</v>
      </c>
      <c r="G8" s="683">
        <f t="shared" ref="G8" si="0">F8/E8</f>
        <v>0.68266472456733496</v>
      </c>
      <c r="H8" s="684">
        <f>H9+H27</f>
        <v>1.0000000000000002</v>
      </c>
      <c r="I8" s="681">
        <f>I9+I27</f>
        <v>17766.98503</v>
      </c>
      <c r="J8" s="682">
        <f>J9+J27</f>
        <v>20479.310647989998</v>
      </c>
      <c r="K8" s="682">
        <f>K9+K27</f>
        <v>11253.55061505</v>
      </c>
      <c r="L8" s="683">
        <f t="shared" ref="L8:L20" si="1">K8/J8</f>
        <v>0.54950827244541622</v>
      </c>
      <c r="M8" s="684">
        <f>M9+M27</f>
        <v>1</v>
      </c>
      <c r="N8" s="681">
        <f>N9+N27</f>
        <v>13298.38688</v>
      </c>
      <c r="O8" s="682">
        <f>O9+O27</f>
        <v>15210.698295470002</v>
      </c>
      <c r="P8" s="682">
        <f>P9+P27</f>
        <v>8943.2950343800021</v>
      </c>
      <c r="Q8" s="683">
        <f t="shared" ref="Q8" si="2">P8/O8</f>
        <v>0.58796084575837415</v>
      </c>
      <c r="R8" s="684">
        <f>R9+R27</f>
        <v>1</v>
      </c>
      <c r="S8" s="681">
        <f>S9+S27</f>
        <v>12345.186739999999</v>
      </c>
      <c r="T8" s="682">
        <f>T9+T27</f>
        <v>12759.090742450002</v>
      </c>
      <c r="U8" s="682">
        <f>U9+U27</f>
        <v>7776.9177655600006</v>
      </c>
      <c r="V8" s="683">
        <f t="shared" ref="V8" si="3">U8/T8</f>
        <v>0.60951974733480707</v>
      </c>
      <c r="W8" s="684">
        <f>W9+W27</f>
        <v>1</v>
      </c>
      <c r="X8" s="681">
        <v>7069.6512500000008</v>
      </c>
      <c r="Y8" s="682">
        <v>7066.846698819998</v>
      </c>
      <c r="Z8" s="682">
        <v>3693.3898927900004</v>
      </c>
      <c r="AA8" s="685">
        <v>0.5226361983211989</v>
      </c>
      <c r="AB8" s="684">
        <v>0.99999999999999989</v>
      </c>
      <c r="AC8" s="681">
        <v>7069.6512499999999</v>
      </c>
      <c r="AD8" s="682">
        <v>7070.3351673300003</v>
      </c>
      <c r="AE8" s="682">
        <v>3630.5541732900001</v>
      </c>
      <c r="AF8" s="685">
        <v>0.51349109870572385</v>
      </c>
      <c r="AG8" s="684">
        <v>0.99999999999999989</v>
      </c>
      <c r="AH8" s="681">
        <v>7061.95172</v>
      </c>
      <c r="AI8" s="682">
        <v>7002.5264737499992</v>
      </c>
      <c r="AJ8" s="682">
        <v>3277.8707972799994</v>
      </c>
      <c r="AK8" s="685">
        <v>0.46809830845589523</v>
      </c>
      <c r="AL8" s="684">
        <v>0.99999999999999989</v>
      </c>
      <c r="AM8" s="681">
        <v>6513.7775899999997</v>
      </c>
      <c r="AN8" s="682">
        <v>6525.0166824999997</v>
      </c>
      <c r="AO8" s="682">
        <v>3040.11665399</v>
      </c>
      <c r="AP8" s="685">
        <v>0.46591706993539939</v>
      </c>
      <c r="AQ8" s="684">
        <v>1</v>
      </c>
    </row>
    <row r="9" spans="2:43" ht="18.75" customHeight="1" x14ac:dyDescent="0.35">
      <c r="B9" s="418" t="s">
        <v>215</v>
      </c>
      <c r="C9" s="419" t="s">
        <v>272</v>
      </c>
      <c r="D9" s="625">
        <f>SUM(D10:D26)</f>
        <v>8702.0372299999999</v>
      </c>
      <c r="E9" s="677">
        <f>SUM(E10:E26)</f>
        <v>8714.2943228000004</v>
      </c>
      <c r="F9" s="677">
        <f>SUM(F10:F26)</f>
        <v>5798.4224618800008</v>
      </c>
      <c r="G9" s="542">
        <f>F9/E9</f>
        <v>0.66539208421146179</v>
      </c>
      <c r="H9" s="678">
        <f>SUM(H10:H26)</f>
        <v>0.48896224541093053</v>
      </c>
      <c r="I9" s="625">
        <f>SUM(I10:I26)</f>
        <v>8672.0710399999989</v>
      </c>
      <c r="J9" s="677">
        <f>SUM(J10:J26)</f>
        <v>9306.1180902599972</v>
      </c>
      <c r="K9" s="677">
        <f>SUM(K10:K26)</f>
        <v>5647.9036333700014</v>
      </c>
      <c r="L9" s="542">
        <f t="shared" si="1"/>
        <v>0.60690220977114295</v>
      </c>
      <c r="M9" s="678">
        <f>SUM(M10:M26)</f>
        <v>0.48810031782865743</v>
      </c>
      <c r="N9" s="625">
        <f>SUM(N10:N26)</f>
        <v>7879.52376</v>
      </c>
      <c r="O9" s="677">
        <f>SUM(O10:O26)</f>
        <v>9427.8740147200006</v>
      </c>
      <c r="P9" s="677">
        <f>SUM(P10:P26)</f>
        <v>4896.050459510001</v>
      </c>
      <c r="Q9" s="542">
        <f t="shared" ref="Q9:Q27" si="4">P9/O9</f>
        <v>0.51931649191171436</v>
      </c>
      <c r="R9" s="678">
        <f>SUM(R10:R26)</f>
        <v>0.59251726025886242</v>
      </c>
      <c r="S9" s="625">
        <f>SUM(S10:S26)</f>
        <v>7593.3587399999988</v>
      </c>
      <c r="T9" s="677">
        <f>SUM(T10:T26)</f>
        <v>7792.9112124500016</v>
      </c>
      <c r="U9" s="677">
        <f>SUM(U10:U26)</f>
        <v>3915.9221243900006</v>
      </c>
      <c r="V9" s="542">
        <f t="shared" ref="V9:V27" si="5">U9/T9</f>
        <v>0.50249797766640791</v>
      </c>
      <c r="W9" s="678">
        <f>SUM(W10:W26)</f>
        <v>0.61508658393935312</v>
      </c>
      <c r="X9" s="625">
        <v>7069.6512500000008</v>
      </c>
      <c r="Y9" s="677">
        <v>7066.846698819998</v>
      </c>
      <c r="Z9" s="677">
        <v>3693.3898927900004</v>
      </c>
      <c r="AA9" s="679">
        <v>0.5226361983211989</v>
      </c>
      <c r="AB9" s="678">
        <v>0.99999999999999989</v>
      </c>
      <c r="AC9" s="625">
        <v>7069.6512499999999</v>
      </c>
      <c r="AD9" s="677">
        <v>7070.3351673300003</v>
      </c>
      <c r="AE9" s="677">
        <v>3630.5541732900001</v>
      </c>
      <c r="AF9" s="679">
        <v>0.51349109870572385</v>
      </c>
      <c r="AG9" s="678">
        <f>SUM(AG10:AG26)</f>
        <v>0.99999999999999989</v>
      </c>
      <c r="AH9" s="625">
        <v>7061.95172</v>
      </c>
      <c r="AI9" s="677">
        <v>7002.5264737499992</v>
      </c>
      <c r="AJ9" s="677">
        <v>3277.8707972799994</v>
      </c>
      <c r="AK9" s="679">
        <v>0.46809830845589523</v>
      </c>
      <c r="AL9" s="678">
        <f>SUM(AL10:AL26)</f>
        <v>0.99999999999999989</v>
      </c>
      <c r="AM9" s="625">
        <v>6513.7775899999997</v>
      </c>
      <c r="AN9" s="677">
        <v>6525.0166824999997</v>
      </c>
      <c r="AO9" s="677">
        <v>3040.11665399</v>
      </c>
      <c r="AP9" s="679">
        <v>0.46591706993539939</v>
      </c>
      <c r="AQ9" s="678">
        <f>SUM(AQ10:AQ26)</f>
        <v>1</v>
      </c>
    </row>
    <row r="10" spans="2:43" x14ac:dyDescent="0.35">
      <c r="B10" s="190" t="s">
        <v>40</v>
      </c>
      <c r="C10" s="191" t="s">
        <v>128</v>
      </c>
      <c r="D10" s="56">
        <v>57.627290000000002</v>
      </c>
      <c r="E10" s="58">
        <v>43.44533225</v>
      </c>
      <c r="F10" s="31">
        <v>27.268458439999996</v>
      </c>
      <c r="G10" s="654">
        <f t="shared" ref="G10:G26" si="6">F10/E10</f>
        <v>0.62764989994983855</v>
      </c>
      <c r="H10" s="642">
        <f t="shared" ref="H10:H26" si="7">D10/$D$8</f>
        <v>3.2380428134926357E-3</v>
      </c>
      <c r="I10" s="56">
        <v>57.662289999999999</v>
      </c>
      <c r="J10" s="58">
        <v>57.872129099999995</v>
      </c>
      <c r="K10" s="31">
        <v>21.756979450000006</v>
      </c>
      <c r="L10" s="654">
        <f t="shared" si="1"/>
        <v>0.37594917948163081</v>
      </c>
      <c r="M10" s="642">
        <f>I10/$I$8</f>
        <v>3.2454741140737035E-3</v>
      </c>
      <c r="N10" s="56">
        <v>32.107979999999998</v>
      </c>
      <c r="O10" s="58">
        <v>34.726757879999994</v>
      </c>
      <c r="P10" s="31">
        <v>19.860429</v>
      </c>
      <c r="Q10" s="654">
        <f t="shared" si="4"/>
        <v>0.57190564891282625</v>
      </c>
      <c r="R10" s="642">
        <f>N10/$N$8</f>
        <v>2.4144266736808905E-3</v>
      </c>
      <c r="S10" s="56">
        <v>36.614699999999999</v>
      </c>
      <c r="T10" s="58">
        <v>31.014744059999998</v>
      </c>
      <c r="U10" s="31">
        <v>23.155452789999991</v>
      </c>
      <c r="V10" s="654">
        <f t="shared" si="5"/>
        <v>0.74659499834028265</v>
      </c>
      <c r="W10" s="642">
        <f>S10/$S$8</f>
        <v>2.9659089628319385E-3</v>
      </c>
      <c r="X10" s="56">
        <v>5.9357800000000003</v>
      </c>
      <c r="Y10" s="58">
        <v>24.500976129999998</v>
      </c>
      <c r="Z10" s="58">
        <v>21.592819910000006</v>
      </c>
      <c r="AA10" s="79">
        <f t="shared" ref="AA10:AA26" si="8">Z10/Y10</f>
        <v>0.88130447519439337</v>
      </c>
      <c r="AB10" s="642">
        <v>8.3961425961429136E-4</v>
      </c>
      <c r="AC10" s="56">
        <v>5.9357800000000003</v>
      </c>
      <c r="AD10" s="58">
        <v>21.224843750000002</v>
      </c>
      <c r="AE10" s="58">
        <v>14.646118179999998</v>
      </c>
      <c r="AF10" s="79">
        <f t="shared" ref="AF10:AF26" si="9">AE10/AD10</f>
        <v>0.69004598349516699</v>
      </c>
      <c r="AG10" s="420">
        <v>8.3961425961429146E-4</v>
      </c>
      <c r="AH10" s="411">
        <v>0</v>
      </c>
      <c r="AI10" s="58">
        <v>0</v>
      </c>
      <c r="AJ10" s="58">
        <v>0</v>
      </c>
      <c r="AK10" s="58">
        <v>0</v>
      </c>
      <c r="AL10" s="75">
        <v>0</v>
      </c>
      <c r="AM10" s="56">
        <v>0</v>
      </c>
      <c r="AN10" s="58">
        <v>0</v>
      </c>
      <c r="AO10" s="58">
        <v>0</v>
      </c>
      <c r="AP10" s="58">
        <v>0</v>
      </c>
      <c r="AQ10" s="75">
        <v>0</v>
      </c>
    </row>
    <row r="11" spans="2:43" x14ac:dyDescent="0.35">
      <c r="B11" s="190" t="s">
        <v>477</v>
      </c>
      <c r="C11" s="191" t="s">
        <v>478</v>
      </c>
      <c r="D11" s="56">
        <v>31.047969999999999</v>
      </c>
      <c r="E11" s="58">
        <v>34.112415800000008</v>
      </c>
      <c r="F11" s="31">
        <v>23.204663279999991</v>
      </c>
      <c r="G11" s="58">
        <f t="shared" si="6"/>
        <v>0.68024098369485708</v>
      </c>
      <c r="H11" s="642">
        <f t="shared" si="7"/>
        <v>1.7445667865352498E-3</v>
      </c>
      <c r="I11" s="411">
        <v>0</v>
      </c>
      <c r="J11" s="58">
        <v>0</v>
      </c>
      <c r="K11" s="58">
        <v>0</v>
      </c>
      <c r="L11" s="58">
        <v>0</v>
      </c>
      <c r="M11" s="642">
        <f t="shared" ref="M11:M26" si="10">I11/$I$8</f>
        <v>0</v>
      </c>
      <c r="N11" s="411">
        <v>0</v>
      </c>
      <c r="O11" s="58">
        <v>0</v>
      </c>
      <c r="P11" s="58">
        <v>0</v>
      </c>
      <c r="Q11" s="58">
        <v>0</v>
      </c>
      <c r="R11" s="75">
        <v>0</v>
      </c>
      <c r="S11" s="411">
        <v>0</v>
      </c>
      <c r="T11" s="58">
        <v>0</v>
      </c>
      <c r="U11" s="58">
        <v>0</v>
      </c>
      <c r="V11" s="58">
        <v>0</v>
      </c>
      <c r="W11" s="75">
        <v>0</v>
      </c>
      <c r="X11" s="411">
        <v>0</v>
      </c>
      <c r="Y11" s="58">
        <v>0</v>
      </c>
      <c r="Z11" s="58">
        <v>0</v>
      </c>
      <c r="AA11" s="58">
        <v>0</v>
      </c>
      <c r="AB11" s="75">
        <v>0</v>
      </c>
      <c r="AC11" s="411">
        <v>0</v>
      </c>
      <c r="AD11" s="58">
        <v>0</v>
      </c>
      <c r="AE11" s="58">
        <v>0</v>
      </c>
      <c r="AF11" s="58">
        <v>0</v>
      </c>
      <c r="AG11" s="75">
        <v>0</v>
      </c>
      <c r="AH11" s="411">
        <v>0</v>
      </c>
      <c r="AI11" s="58">
        <v>0</v>
      </c>
      <c r="AJ11" s="58">
        <v>0</v>
      </c>
      <c r="AK11" s="58">
        <v>0</v>
      </c>
      <c r="AL11" s="75">
        <v>0</v>
      </c>
      <c r="AM11" s="56">
        <v>0</v>
      </c>
      <c r="AN11" s="58">
        <v>0</v>
      </c>
      <c r="AO11" s="58">
        <v>0</v>
      </c>
      <c r="AP11" s="58">
        <v>0</v>
      </c>
      <c r="AQ11" s="75">
        <v>0</v>
      </c>
    </row>
    <row r="12" spans="2:43" x14ac:dyDescent="0.35">
      <c r="B12" s="192" t="s">
        <v>26</v>
      </c>
      <c r="C12" s="413" t="s">
        <v>129</v>
      </c>
      <c r="D12" s="44">
        <v>17.17775</v>
      </c>
      <c r="E12" s="24">
        <v>21.278921080000003</v>
      </c>
      <c r="F12" s="153">
        <v>19.292596650000007</v>
      </c>
      <c r="G12" s="248">
        <f t="shared" si="6"/>
        <v>0.90665295375962751</v>
      </c>
      <c r="H12" s="642">
        <f t="shared" si="7"/>
        <v>9.6520745534751191E-4</v>
      </c>
      <c r="I12" s="44">
        <v>17.17775</v>
      </c>
      <c r="J12" s="24">
        <v>20.515695310000002</v>
      </c>
      <c r="K12" s="153">
        <v>17.731881889999993</v>
      </c>
      <c r="L12" s="248">
        <f t="shared" si="1"/>
        <v>0.86430811249945361</v>
      </c>
      <c r="M12" s="642">
        <f t="shared" si="10"/>
        <v>9.6683539559440943E-4</v>
      </c>
      <c r="N12" s="44">
        <v>15.482010000000001</v>
      </c>
      <c r="O12" s="24">
        <v>15.563980579999999</v>
      </c>
      <c r="P12" s="153">
        <v>12.45004763</v>
      </c>
      <c r="Q12" s="248">
        <f t="shared" si="4"/>
        <v>0.79992695737480812</v>
      </c>
      <c r="R12" s="642">
        <f t="shared" ref="R12:R71" si="11">N12/$N$8</f>
        <v>1.1642021050902078E-3</v>
      </c>
      <c r="S12" s="44">
        <v>13.33329</v>
      </c>
      <c r="T12" s="24">
        <v>13.33329</v>
      </c>
      <c r="U12" s="153">
        <v>10.99683196</v>
      </c>
      <c r="V12" s="248">
        <f t="shared" si="5"/>
        <v>0.82476507748650185</v>
      </c>
      <c r="W12" s="642">
        <f t="shared" ref="W12:W32" si="12">S12/$S$8</f>
        <v>1.0800395555620409E-3</v>
      </c>
      <c r="X12" s="44">
        <v>12.075519999999999</v>
      </c>
      <c r="Y12" s="24">
        <v>12.55312771</v>
      </c>
      <c r="Z12" s="24">
        <v>10.097880509999996</v>
      </c>
      <c r="AA12" s="42">
        <f t="shared" si="8"/>
        <v>0.80441151745440154</v>
      </c>
      <c r="AB12" s="642">
        <v>1.7080785986437446E-3</v>
      </c>
      <c r="AC12" s="44">
        <v>12.075519999999999</v>
      </c>
      <c r="AD12" s="24">
        <v>13.719861550000001</v>
      </c>
      <c r="AE12" s="24">
        <v>10.859762380000003</v>
      </c>
      <c r="AF12" s="42">
        <f t="shared" si="9"/>
        <v>0.79153585773611557</v>
      </c>
      <c r="AG12" s="369">
        <v>1.7080785986437448E-3</v>
      </c>
      <c r="AH12" s="304">
        <v>12.075519999999999</v>
      </c>
      <c r="AI12" s="24">
        <v>12.084278390000001</v>
      </c>
      <c r="AJ12" s="24">
        <v>9.1032381399999984</v>
      </c>
      <c r="AK12" s="42">
        <f t="shared" ref="AK12:AK26" si="13">AJ12/AI12</f>
        <v>0.75331251450919257</v>
      </c>
      <c r="AL12" s="43">
        <v>1.7099408886924535E-3</v>
      </c>
      <c r="AM12" s="44">
        <v>11.98564</v>
      </c>
      <c r="AN12" s="24">
        <v>12.0178086</v>
      </c>
      <c r="AO12" s="24">
        <v>9.6393517299999978</v>
      </c>
      <c r="AP12" s="42">
        <f t="shared" ref="AP12:AP26" si="14">AO12/AN12</f>
        <v>0.8020889706963712</v>
      </c>
      <c r="AQ12" s="369">
        <v>1.8400444034810837E-3</v>
      </c>
    </row>
    <row r="13" spans="2:43" x14ac:dyDescent="0.35">
      <c r="B13" s="192" t="s">
        <v>20</v>
      </c>
      <c r="C13" s="413" t="s">
        <v>130</v>
      </c>
      <c r="D13" s="152">
        <v>6.5120199999999997</v>
      </c>
      <c r="E13" s="153">
        <v>6.6479749100000012</v>
      </c>
      <c r="F13" s="153">
        <v>6.1111010500000038</v>
      </c>
      <c r="G13" s="248">
        <f t="shared" si="6"/>
        <v>0.91924249605809705</v>
      </c>
      <c r="H13" s="642">
        <f t="shared" si="7"/>
        <v>3.6590649260654653E-4</v>
      </c>
      <c r="I13" s="152">
        <v>6.5120199999999997</v>
      </c>
      <c r="J13" s="153">
        <v>6.5353778599999997</v>
      </c>
      <c r="K13" s="153">
        <v>6.0232057700000006</v>
      </c>
      <c r="L13" s="248">
        <f t="shared" si="1"/>
        <v>0.9216308374249077</v>
      </c>
      <c r="M13" s="642">
        <f t="shared" si="10"/>
        <v>3.6652363859170762E-4</v>
      </c>
      <c r="N13" s="152">
        <v>6.4618099999999998</v>
      </c>
      <c r="O13" s="153">
        <v>6.4678111100000004</v>
      </c>
      <c r="P13" s="153">
        <v>5.2848614300000021</v>
      </c>
      <c r="Q13" s="248">
        <f t="shared" si="4"/>
        <v>0.81710200562737245</v>
      </c>
      <c r="R13" s="642">
        <f t="shared" si="11"/>
        <v>4.8590931052834579E-4</v>
      </c>
      <c r="S13" s="152">
        <v>6.1370399999999998</v>
      </c>
      <c r="T13" s="153">
        <v>6.1389180899999998</v>
      </c>
      <c r="U13" s="153">
        <v>5.2387640200000005</v>
      </c>
      <c r="V13" s="248">
        <f t="shared" si="5"/>
        <v>0.85336926526739187</v>
      </c>
      <c r="W13" s="642">
        <f t="shared" si="12"/>
        <v>4.9712006219518724E-4</v>
      </c>
      <c r="X13" s="152">
        <v>5.7170199999999998</v>
      </c>
      <c r="Y13" s="153">
        <v>5.7334602199999996</v>
      </c>
      <c r="Z13" s="153">
        <v>5.1488946799999997</v>
      </c>
      <c r="AA13" s="248">
        <f t="shared" si="8"/>
        <v>0.89804315063338835</v>
      </c>
      <c r="AB13" s="642">
        <v>8.0867072474048827E-4</v>
      </c>
      <c r="AC13" s="152">
        <v>5.7170199999999998</v>
      </c>
      <c r="AD13" s="153">
        <v>5.7194785999999995</v>
      </c>
      <c r="AE13" s="153">
        <v>5.2727875099999997</v>
      </c>
      <c r="AF13" s="248">
        <f t="shared" si="9"/>
        <v>0.92190003298552425</v>
      </c>
      <c r="AG13" s="416">
        <v>8.0867072474048837E-4</v>
      </c>
      <c r="AH13" s="412">
        <v>5.7170199999999998</v>
      </c>
      <c r="AI13" s="153">
        <v>5.7312598000000001</v>
      </c>
      <c r="AJ13" s="153">
        <v>5.2335874999999987</v>
      </c>
      <c r="AK13" s="248">
        <f t="shared" si="13"/>
        <v>0.91316528697582311</v>
      </c>
      <c r="AL13" s="250">
        <v>8.0955240515294836E-4</v>
      </c>
      <c r="AM13" s="152">
        <v>5.9809099999999997</v>
      </c>
      <c r="AN13" s="153">
        <v>5.9864459500000002</v>
      </c>
      <c r="AO13" s="153">
        <v>5.2790518400000011</v>
      </c>
      <c r="AP13" s="248">
        <f t="shared" si="14"/>
        <v>0.88183404378686503</v>
      </c>
      <c r="AQ13" s="416">
        <v>9.181937696463474E-4</v>
      </c>
    </row>
    <row r="14" spans="2:43" x14ac:dyDescent="0.35">
      <c r="B14" s="192" t="s">
        <v>2</v>
      </c>
      <c r="C14" s="413" t="s">
        <v>9</v>
      </c>
      <c r="D14" s="44">
        <v>1215.6928700000001</v>
      </c>
      <c r="E14" s="24">
        <v>1443.6928089</v>
      </c>
      <c r="F14" s="153">
        <v>1204.13052053</v>
      </c>
      <c r="G14" s="248">
        <f t="shared" si="6"/>
        <v>0.83406283740338716</v>
      </c>
      <c r="H14" s="642">
        <f t="shared" si="7"/>
        <v>6.8309052206302553E-2</v>
      </c>
      <c r="I14" s="44">
        <v>1215.6928700000001</v>
      </c>
      <c r="J14" s="24">
        <v>1352.1221533199998</v>
      </c>
      <c r="K14" s="153">
        <v>1149.4995778500002</v>
      </c>
      <c r="L14" s="248">
        <f t="shared" si="1"/>
        <v>0.85014477059452032</v>
      </c>
      <c r="M14" s="642">
        <f t="shared" si="10"/>
        <v>6.8424263764914089E-2</v>
      </c>
      <c r="N14" s="44">
        <v>1170.7791199999999</v>
      </c>
      <c r="O14" s="24">
        <v>1290.57184024</v>
      </c>
      <c r="P14" s="153">
        <v>1065.1789582500005</v>
      </c>
      <c r="Q14" s="248">
        <f t="shared" si="4"/>
        <v>0.82535425385689143</v>
      </c>
      <c r="R14" s="642">
        <f t="shared" si="11"/>
        <v>8.8039183290778186E-2</v>
      </c>
      <c r="S14" s="44">
        <v>874.57497000000001</v>
      </c>
      <c r="T14" s="24">
        <v>978.48410541999999</v>
      </c>
      <c r="U14" s="153">
        <v>842.26033645000007</v>
      </c>
      <c r="V14" s="248">
        <f t="shared" si="5"/>
        <v>0.86078080551801317</v>
      </c>
      <c r="W14" s="642">
        <f t="shared" si="12"/>
        <v>7.084339738387789E-2</v>
      </c>
      <c r="X14" s="44">
        <v>730.52193999999997</v>
      </c>
      <c r="Y14" s="24">
        <v>851.7441220799999</v>
      </c>
      <c r="Z14" s="24">
        <v>792.14542299000016</v>
      </c>
      <c r="AA14" s="42">
        <f t="shared" si="8"/>
        <v>0.93002746065983188</v>
      </c>
      <c r="AB14" s="642">
        <v>0.10333210425337458</v>
      </c>
      <c r="AC14" s="44">
        <v>730.52193999999997</v>
      </c>
      <c r="AD14" s="24">
        <v>810.42683680999994</v>
      </c>
      <c r="AE14" s="24">
        <v>769.94545155000014</v>
      </c>
      <c r="AF14" s="42">
        <f t="shared" si="9"/>
        <v>0.95004930313099878</v>
      </c>
      <c r="AG14" s="369">
        <v>0.10333210425337459</v>
      </c>
      <c r="AH14" s="304">
        <v>730.52193999999997</v>
      </c>
      <c r="AI14" s="24">
        <v>821.08567544000005</v>
      </c>
      <c r="AJ14" s="24">
        <v>730.44794778999915</v>
      </c>
      <c r="AK14" s="42">
        <f t="shared" si="13"/>
        <v>0.88961233844272058</v>
      </c>
      <c r="AL14" s="43">
        <v>0.10344476554988401</v>
      </c>
      <c r="AM14" s="44">
        <v>714.99557000000004</v>
      </c>
      <c r="AN14" s="24">
        <v>813.25061765999999</v>
      </c>
      <c r="AO14" s="24">
        <v>765.17394168000021</v>
      </c>
      <c r="AP14" s="42">
        <f t="shared" si="14"/>
        <v>0.94088332066893132</v>
      </c>
      <c r="AQ14" s="369">
        <v>0.10976665385346694</v>
      </c>
    </row>
    <row r="15" spans="2:43" x14ac:dyDescent="0.35">
      <c r="B15" s="192" t="s">
        <v>3</v>
      </c>
      <c r="C15" s="413" t="s">
        <v>131</v>
      </c>
      <c r="D15" s="44">
        <v>3016.0968499999999</v>
      </c>
      <c r="E15" s="24">
        <v>2420.85142043</v>
      </c>
      <c r="F15" s="153">
        <v>1355.5000026</v>
      </c>
      <c r="G15" s="248">
        <f t="shared" si="6"/>
        <v>0.55992697080072407</v>
      </c>
      <c r="H15" s="642">
        <f t="shared" si="7"/>
        <v>0.16947267049934631</v>
      </c>
      <c r="I15" s="44">
        <v>3016.4580599999999</v>
      </c>
      <c r="J15" s="24">
        <v>2819.2577533499998</v>
      </c>
      <c r="K15" s="153">
        <v>1115.1349061300002</v>
      </c>
      <c r="L15" s="248">
        <f t="shared" si="1"/>
        <v>0.39554201981175169</v>
      </c>
      <c r="M15" s="642">
        <f t="shared" si="10"/>
        <v>0.1697788372594807</v>
      </c>
      <c r="N15" s="44">
        <v>2856.3604399999999</v>
      </c>
      <c r="O15" s="24">
        <v>2706.1882889799995</v>
      </c>
      <c r="P15" s="153">
        <v>1008.2473742700001</v>
      </c>
      <c r="Q15" s="248">
        <f t="shared" si="4"/>
        <v>0.37257103593853136</v>
      </c>
      <c r="R15" s="642">
        <f t="shared" si="11"/>
        <v>0.21478999413799577</v>
      </c>
      <c r="S15" s="44">
        <v>2760.57123</v>
      </c>
      <c r="T15" s="24">
        <v>2724.1309885800001</v>
      </c>
      <c r="U15" s="153">
        <v>851.89764581000009</v>
      </c>
      <c r="V15" s="248">
        <f t="shared" si="5"/>
        <v>0.31272271758637654</v>
      </c>
      <c r="W15" s="642">
        <f t="shared" si="12"/>
        <v>0.2236151860753465</v>
      </c>
      <c r="X15" s="44">
        <v>2979.0256100000001</v>
      </c>
      <c r="Y15" s="24">
        <v>2686.68513945</v>
      </c>
      <c r="Z15" s="24">
        <v>779.2598611300001</v>
      </c>
      <c r="AA15" s="42">
        <f t="shared" si="8"/>
        <v>0.29004510044281739</v>
      </c>
      <c r="AB15" s="642">
        <v>0.42138225842469951</v>
      </c>
      <c r="AC15" s="44">
        <v>2979.0256100000001</v>
      </c>
      <c r="AD15" s="24">
        <v>2872.5248898200002</v>
      </c>
      <c r="AE15" s="24">
        <v>1021.2215908300003</v>
      </c>
      <c r="AF15" s="42">
        <f t="shared" si="9"/>
        <v>0.35551357429456171</v>
      </c>
      <c r="AG15" s="369">
        <v>0.42138225842469956</v>
      </c>
      <c r="AH15" s="304">
        <v>2981.1437099999998</v>
      </c>
      <c r="AI15" s="24">
        <v>2799.9788541399998</v>
      </c>
      <c r="AJ15" s="24">
        <v>954.98227064000014</v>
      </c>
      <c r="AK15" s="42">
        <f t="shared" si="13"/>
        <v>0.34106767243187569</v>
      </c>
      <c r="AL15" s="43">
        <v>0.42214161583081455</v>
      </c>
      <c r="AM15" s="44">
        <v>3395.3495899999998</v>
      </c>
      <c r="AN15" s="24">
        <v>3262.0388991499999</v>
      </c>
      <c r="AO15" s="24">
        <v>814.64912594999976</v>
      </c>
      <c r="AP15" s="42">
        <f t="shared" si="14"/>
        <v>0.24973617762874487</v>
      </c>
      <c r="AQ15" s="369">
        <v>0.52125660464867052</v>
      </c>
    </row>
    <row r="16" spans="2:43" x14ac:dyDescent="0.35">
      <c r="B16" s="192" t="s">
        <v>0</v>
      </c>
      <c r="C16" s="413" t="s">
        <v>4</v>
      </c>
      <c r="D16" s="44">
        <v>232.10148000000001</v>
      </c>
      <c r="E16" s="24">
        <v>240.59336678999995</v>
      </c>
      <c r="F16" s="153">
        <v>175.58993119999997</v>
      </c>
      <c r="G16" s="248">
        <f t="shared" si="6"/>
        <v>0.72982033354752573</v>
      </c>
      <c r="H16" s="642">
        <f t="shared" si="7"/>
        <v>1.3041642758404998E-2</v>
      </c>
      <c r="I16" s="44">
        <v>232.10148000000001</v>
      </c>
      <c r="J16" s="24">
        <v>285.46201611999999</v>
      </c>
      <c r="K16" s="153">
        <v>223.99348077000002</v>
      </c>
      <c r="L16" s="248">
        <f t="shared" si="1"/>
        <v>0.78467000203571613</v>
      </c>
      <c r="M16" s="642">
        <f t="shared" si="10"/>
        <v>1.3063639081593801E-2</v>
      </c>
      <c r="N16" s="44">
        <v>230.36096000000001</v>
      </c>
      <c r="O16" s="24">
        <v>229.48914875999998</v>
      </c>
      <c r="P16" s="153">
        <v>173.83382890999999</v>
      </c>
      <c r="Q16" s="248">
        <f t="shared" si="4"/>
        <v>0.75748169292220269</v>
      </c>
      <c r="R16" s="642">
        <f t="shared" si="11"/>
        <v>1.7322473927003094E-2</v>
      </c>
      <c r="S16" s="44">
        <v>184.59031999999999</v>
      </c>
      <c r="T16" s="24">
        <v>177.73613936000001</v>
      </c>
      <c r="U16" s="153">
        <v>142.87553990999999</v>
      </c>
      <c r="V16" s="248">
        <f t="shared" si="5"/>
        <v>0.80386318969497383</v>
      </c>
      <c r="W16" s="642">
        <f t="shared" si="12"/>
        <v>1.4952412133378551E-2</v>
      </c>
      <c r="X16" s="44">
        <v>211.59747999999999</v>
      </c>
      <c r="Y16" s="24">
        <v>202.18952307999999</v>
      </c>
      <c r="Z16" s="24">
        <v>164.23013269</v>
      </c>
      <c r="AA16" s="42">
        <f t="shared" si="8"/>
        <v>0.81225837119670807</v>
      </c>
      <c r="AB16" s="642">
        <v>2.9930398617612142E-2</v>
      </c>
      <c r="AC16" s="44">
        <v>211.59747999999999</v>
      </c>
      <c r="AD16" s="24">
        <v>216.39621296000001</v>
      </c>
      <c r="AE16" s="24">
        <v>162.18936602000005</v>
      </c>
      <c r="AF16" s="42">
        <f t="shared" si="9"/>
        <v>0.74950186882420222</v>
      </c>
      <c r="AG16" s="369">
        <v>2.9930398617612149E-2</v>
      </c>
      <c r="AH16" s="304">
        <v>211.59747999999999</v>
      </c>
      <c r="AI16" s="24">
        <v>224.13662531</v>
      </c>
      <c r="AJ16" s="24">
        <v>154.42286064999999</v>
      </c>
      <c r="AK16" s="42">
        <f t="shared" si="13"/>
        <v>0.68896754573876562</v>
      </c>
      <c r="AL16" s="43">
        <v>2.9963031239754783E-2</v>
      </c>
      <c r="AM16" s="44">
        <v>159.39004</v>
      </c>
      <c r="AN16" s="24">
        <v>191.66866217</v>
      </c>
      <c r="AO16" s="24">
        <v>155.69393727000013</v>
      </c>
      <c r="AP16" s="42">
        <f t="shared" si="14"/>
        <v>0.81230773725497085</v>
      </c>
      <c r="AQ16" s="369">
        <v>2.446967797069043E-2</v>
      </c>
    </row>
    <row r="17" spans="2:43" x14ac:dyDescent="0.35">
      <c r="B17" s="192" t="s">
        <v>18</v>
      </c>
      <c r="C17" s="413" t="s">
        <v>119</v>
      </c>
      <c r="D17" s="44">
        <v>1601.15014</v>
      </c>
      <c r="E17" s="24">
        <v>1601.15014</v>
      </c>
      <c r="F17" s="153">
        <v>1412.9746950000001</v>
      </c>
      <c r="G17" s="248">
        <f t="shared" si="6"/>
        <v>0.88247482837555768</v>
      </c>
      <c r="H17" s="642">
        <f t="shared" si="7"/>
        <v>8.9967664697571711E-2</v>
      </c>
      <c r="I17" s="44">
        <v>1601.15014</v>
      </c>
      <c r="J17" s="24">
        <v>1601.15014</v>
      </c>
      <c r="K17" s="153">
        <v>1470.9604489999999</v>
      </c>
      <c r="L17" s="248">
        <f t="shared" si="1"/>
        <v>0.91868989187984584</v>
      </c>
      <c r="M17" s="642">
        <f t="shared" si="10"/>
        <v>9.0119406151151576E-2</v>
      </c>
      <c r="N17" s="44">
        <v>708.2</v>
      </c>
      <c r="O17" s="24">
        <v>1082.2795860000001</v>
      </c>
      <c r="P17" s="153">
        <v>1029.926285</v>
      </c>
      <c r="Q17" s="248">
        <f t="shared" si="4"/>
        <v>0.95162682390278397</v>
      </c>
      <c r="R17" s="642">
        <f t="shared" si="11"/>
        <v>5.3254579400535539E-2</v>
      </c>
      <c r="S17" s="44">
        <v>676.54807000000005</v>
      </c>
      <c r="T17" s="24">
        <v>676.54807000000005</v>
      </c>
      <c r="U17" s="153">
        <v>646.35838100000001</v>
      </c>
      <c r="V17" s="248">
        <f t="shared" si="5"/>
        <v>0.95537687514207226</v>
      </c>
      <c r="W17" s="642">
        <f t="shared" si="12"/>
        <v>5.4802578871318078E-2</v>
      </c>
      <c r="X17" s="44">
        <v>467.61</v>
      </c>
      <c r="Y17" s="24">
        <v>442.61</v>
      </c>
      <c r="Z17" s="24">
        <v>378.42085400000002</v>
      </c>
      <c r="AA17" s="42">
        <f t="shared" si="8"/>
        <v>0.85497583425589119</v>
      </c>
      <c r="AB17" s="642">
        <v>6.6143291014532007E-2</v>
      </c>
      <c r="AC17" s="44">
        <v>467.61</v>
      </c>
      <c r="AD17" s="24">
        <v>467.61</v>
      </c>
      <c r="AE17" s="24">
        <v>314.032939</v>
      </c>
      <c r="AF17" s="42">
        <f t="shared" si="9"/>
        <v>0.67157019524817685</v>
      </c>
      <c r="AG17" s="369">
        <v>6.6143291014532007E-2</v>
      </c>
      <c r="AH17" s="304">
        <v>467.61</v>
      </c>
      <c r="AI17" s="24">
        <v>467.61</v>
      </c>
      <c r="AJ17" s="24">
        <v>176.05293699999999</v>
      </c>
      <c r="AK17" s="42">
        <f t="shared" si="13"/>
        <v>0.37649523534569401</v>
      </c>
      <c r="AL17" s="43">
        <v>6.6215405958623588E-2</v>
      </c>
      <c r="AM17" s="44">
        <v>302.35700000000003</v>
      </c>
      <c r="AN17" s="24">
        <v>302.35700000000003</v>
      </c>
      <c r="AO17" s="24">
        <v>286.34105899999997</v>
      </c>
      <c r="AP17" s="42">
        <f t="shared" si="14"/>
        <v>0.94702969999040854</v>
      </c>
      <c r="AQ17" s="369">
        <v>4.6418072435291738E-2</v>
      </c>
    </row>
    <row r="18" spans="2:43" x14ac:dyDescent="0.35">
      <c r="B18" s="192" t="s">
        <v>27</v>
      </c>
      <c r="C18" s="413" t="s">
        <v>8</v>
      </c>
      <c r="D18" s="44">
        <v>330.08744999999999</v>
      </c>
      <c r="E18" s="24">
        <v>377.75503564000007</v>
      </c>
      <c r="F18" s="153">
        <v>363.83339227999988</v>
      </c>
      <c r="G18" s="248">
        <f t="shared" si="6"/>
        <v>0.96314637252574575</v>
      </c>
      <c r="H18" s="642">
        <f t="shared" si="7"/>
        <v>1.8547415561214305E-2</v>
      </c>
      <c r="I18" s="44">
        <v>328.04745000000003</v>
      </c>
      <c r="J18" s="24">
        <v>396.05420838999999</v>
      </c>
      <c r="K18" s="153">
        <v>370.30609268000001</v>
      </c>
      <c r="L18" s="248">
        <f t="shared" si="1"/>
        <v>0.93498840521183035</v>
      </c>
      <c r="M18" s="642">
        <f t="shared" si="10"/>
        <v>1.8463878336481044E-2</v>
      </c>
      <c r="N18" s="44">
        <v>288.70442000000003</v>
      </c>
      <c r="O18" s="24">
        <v>327.21398880000004</v>
      </c>
      <c r="P18" s="153">
        <v>309.12184542999995</v>
      </c>
      <c r="Q18" s="248">
        <f t="shared" si="4"/>
        <v>0.94470852717406784</v>
      </c>
      <c r="R18" s="642">
        <f t="shared" si="11"/>
        <v>2.1709732361162894E-2</v>
      </c>
      <c r="S18" s="44">
        <v>287.42872</v>
      </c>
      <c r="T18" s="24">
        <v>294.00201643999998</v>
      </c>
      <c r="U18" s="153">
        <v>274.57393918999998</v>
      </c>
      <c r="V18" s="248">
        <f t="shared" si="5"/>
        <v>0.93391855782062339</v>
      </c>
      <c r="W18" s="642">
        <f t="shared" si="12"/>
        <v>2.3282654693970228E-2</v>
      </c>
      <c r="X18" s="44">
        <v>270.84712999999999</v>
      </c>
      <c r="Y18" s="24">
        <v>381.34103419000007</v>
      </c>
      <c r="Z18" s="24">
        <v>362.19800167</v>
      </c>
      <c r="AA18" s="42">
        <f t="shared" si="8"/>
        <v>0.94980075364650574</v>
      </c>
      <c r="AB18" s="642">
        <v>3.8311243429440735E-2</v>
      </c>
      <c r="AC18" s="44">
        <v>270.84712999999999</v>
      </c>
      <c r="AD18" s="24">
        <v>312.86039371000004</v>
      </c>
      <c r="AE18" s="24">
        <v>291.40409381000006</v>
      </c>
      <c r="AF18" s="42">
        <f t="shared" si="9"/>
        <v>0.93141893211357241</v>
      </c>
      <c r="AG18" s="369">
        <v>3.8311243429440735E-2</v>
      </c>
      <c r="AH18" s="304">
        <v>270.84712999999999</v>
      </c>
      <c r="AI18" s="24">
        <v>274.36180623000001</v>
      </c>
      <c r="AJ18" s="24">
        <v>259.47763283</v>
      </c>
      <c r="AK18" s="42">
        <f t="shared" si="13"/>
        <v>0.9457498344812526</v>
      </c>
      <c r="AL18" s="43">
        <v>3.8353013549064598E-2</v>
      </c>
      <c r="AM18" s="44">
        <v>269.95738</v>
      </c>
      <c r="AN18" s="24">
        <v>272.02159829000004</v>
      </c>
      <c r="AO18" s="24">
        <v>255.51334518999997</v>
      </c>
      <c r="AP18" s="42">
        <f t="shared" si="14"/>
        <v>0.93931271191782073</v>
      </c>
      <c r="AQ18" s="369">
        <v>4.1444058577382287E-2</v>
      </c>
    </row>
    <row r="19" spans="2:43" x14ac:dyDescent="0.35">
      <c r="B19" s="192" t="s">
        <v>21</v>
      </c>
      <c r="C19" s="413" t="s">
        <v>5</v>
      </c>
      <c r="D19" s="44">
        <v>1</v>
      </c>
      <c r="E19" s="24">
        <v>1</v>
      </c>
      <c r="F19" s="153">
        <v>0.74683543999999991</v>
      </c>
      <c r="G19" s="248">
        <f t="shared" si="6"/>
        <v>0.74683543999999991</v>
      </c>
      <c r="H19" s="642">
        <f t="shared" si="7"/>
        <v>5.6189399388599314E-5</v>
      </c>
      <c r="I19" s="44">
        <v>1</v>
      </c>
      <c r="J19" s="24">
        <v>1</v>
      </c>
      <c r="K19" s="153">
        <v>0.49618469000000004</v>
      </c>
      <c r="L19" s="248">
        <f t="shared" si="1"/>
        <v>0.49618469000000004</v>
      </c>
      <c r="M19" s="642">
        <f t="shared" si="10"/>
        <v>5.6284169672652669E-5</v>
      </c>
      <c r="N19" s="44">
        <v>1</v>
      </c>
      <c r="O19" s="24">
        <v>1</v>
      </c>
      <c r="P19" s="153">
        <v>0.90223900000000001</v>
      </c>
      <c r="Q19" s="248">
        <f t="shared" si="4"/>
        <v>0.90223900000000001</v>
      </c>
      <c r="R19" s="642">
        <f t="shared" si="11"/>
        <v>7.5197090370708182E-5</v>
      </c>
      <c r="S19" s="44">
        <v>1</v>
      </c>
      <c r="T19" s="24">
        <v>1</v>
      </c>
      <c r="U19" s="153">
        <v>5.8798459999999997E-2</v>
      </c>
      <c r="V19" s="248">
        <f t="shared" si="5"/>
        <v>5.8798459999999997E-2</v>
      </c>
      <c r="W19" s="642">
        <f t="shared" si="12"/>
        <v>8.1003229927650335E-5</v>
      </c>
      <c r="X19" s="44">
        <v>0.96</v>
      </c>
      <c r="Y19" s="24">
        <v>0.96</v>
      </c>
      <c r="Z19" s="24">
        <v>0.42023922999999996</v>
      </c>
      <c r="AA19" s="42">
        <f t="shared" si="8"/>
        <v>0.43774919791666667</v>
      </c>
      <c r="AB19" s="642">
        <v>1.35791705425356E-4</v>
      </c>
      <c r="AC19" s="44">
        <v>0.96</v>
      </c>
      <c r="AD19" s="24">
        <v>0.96</v>
      </c>
      <c r="AE19" s="24">
        <v>0.69978391999999989</v>
      </c>
      <c r="AF19" s="42">
        <f t="shared" si="9"/>
        <v>0.72894158333333325</v>
      </c>
      <c r="AG19" s="369">
        <v>1.3579170542535603E-4</v>
      </c>
      <c r="AH19" s="304">
        <v>0.96</v>
      </c>
      <c r="AI19" s="24">
        <v>0.96</v>
      </c>
      <c r="AJ19" s="24">
        <v>0.15924546000000001</v>
      </c>
      <c r="AK19" s="42">
        <f t="shared" si="13"/>
        <v>0.16588068750000001</v>
      </c>
      <c r="AL19" s="43">
        <v>1.3593975689202249E-4</v>
      </c>
      <c r="AM19" s="44">
        <v>0.96</v>
      </c>
      <c r="AN19" s="24">
        <v>0.96</v>
      </c>
      <c r="AO19" s="24">
        <v>0.1794232</v>
      </c>
      <c r="AP19" s="42">
        <f t="shared" si="14"/>
        <v>0.18689916666666667</v>
      </c>
      <c r="AQ19" s="369">
        <v>1.4737991691239185E-4</v>
      </c>
    </row>
    <row r="20" spans="2:43" x14ac:dyDescent="0.35">
      <c r="B20" s="192" t="s">
        <v>16</v>
      </c>
      <c r="C20" s="413" t="s">
        <v>132</v>
      </c>
      <c r="D20" s="44">
        <v>1766.29558</v>
      </c>
      <c r="E20" s="24">
        <v>2075.7036280300003</v>
      </c>
      <c r="F20" s="153">
        <v>892.33807903000013</v>
      </c>
      <c r="G20" s="248">
        <f t="shared" si="6"/>
        <v>0.42989667069036075</v>
      </c>
      <c r="H20" s="642">
        <f t="shared" si="7"/>
        <v>9.9247087782937671E-2</v>
      </c>
      <c r="I20" s="44">
        <v>1766.3505399999999</v>
      </c>
      <c r="J20" s="24">
        <v>2334.5759043199996</v>
      </c>
      <c r="K20" s="153">
        <v>984.07183098000007</v>
      </c>
      <c r="L20" s="248">
        <f t="shared" si="1"/>
        <v>0.42152059787776924</v>
      </c>
      <c r="M20" s="642">
        <f t="shared" si="10"/>
        <v>9.941757349474166E-2</v>
      </c>
      <c r="N20" s="44">
        <v>2007.6413399999999</v>
      </c>
      <c r="O20" s="24">
        <v>3171.6196063899997</v>
      </c>
      <c r="P20" s="153">
        <v>943.41783901000008</v>
      </c>
      <c r="Q20" s="248">
        <f t="shared" si="4"/>
        <v>0.29745617573723382</v>
      </c>
      <c r="R20" s="642">
        <f t="shared" si="11"/>
        <v>0.15096878727594967</v>
      </c>
      <c r="S20" s="44">
        <v>1904.0094200000001</v>
      </c>
      <c r="T20" s="24">
        <v>2042.019562</v>
      </c>
      <c r="U20" s="153">
        <v>690.65756625999984</v>
      </c>
      <c r="V20" s="248">
        <f t="shared" si="5"/>
        <v>0.33822279625154728</v>
      </c>
      <c r="W20" s="642">
        <f t="shared" si="12"/>
        <v>0.15423091283267215</v>
      </c>
      <c r="X20" s="44">
        <v>1459.6540600000001</v>
      </c>
      <c r="Y20" s="24">
        <v>1431.5134851300002</v>
      </c>
      <c r="Z20" s="24">
        <v>658.75496662</v>
      </c>
      <c r="AA20" s="42">
        <f t="shared" si="8"/>
        <v>0.4601807621534047</v>
      </c>
      <c r="AB20" s="642">
        <v>0.20646761889421347</v>
      </c>
      <c r="AC20" s="44">
        <v>1459.6540600000001</v>
      </c>
      <c r="AD20" s="24">
        <v>1491.30906</v>
      </c>
      <c r="AE20" s="24">
        <v>498.68697026000001</v>
      </c>
      <c r="AF20" s="42">
        <f t="shared" si="9"/>
        <v>0.3343954540583291</v>
      </c>
      <c r="AG20" s="369">
        <v>0.2064676188942135</v>
      </c>
      <c r="AH20" s="304">
        <v>1459.6540600000001</v>
      </c>
      <c r="AI20" s="24">
        <v>1460.4671574500001</v>
      </c>
      <c r="AJ20" s="24">
        <v>460.74370520999997</v>
      </c>
      <c r="AK20" s="42">
        <f t="shared" si="13"/>
        <v>0.3154769368552362</v>
      </c>
      <c r="AL20" s="43">
        <v>0.20669272714880585</v>
      </c>
      <c r="AM20" s="44">
        <v>760.70060000000001</v>
      </c>
      <c r="AN20" s="24">
        <v>761.34334646000002</v>
      </c>
      <c r="AO20" s="24">
        <v>272.77520673000004</v>
      </c>
      <c r="AP20" s="42">
        <f t="shared" si="14"/>
        <v>0.35828146131218774</v>
      </c>
      <c r="AQ20" s="369">
        <v>0.11678332419084024</v>
      </c>
    </row>
    <row r="21" spans="2:43" x14ac:dyDescent="0.35">
      <c r="B21" s="192" t="s">
        <v>24</v>
      </c>
      <c r="C21" s="413" t="s">
        <v>133</v>
      </c>
      <c r="D21" s="44">
        <v>0</v>
      </c>
      <c r="E21" s="24">
        <v>0</v>
      </c>
      <c r="F21" s="153">
        <v>0</v>
      </c>
      <c r="G21" s="153">
        <v>0</v>
      </c>
      <c r="H21" s="642">
        <f t="shared" si="7"/>
        <v>0</v>
      </c>
      <c r="I21" s="44">
        <v>0</v>
      </c>
      <c r="J21" s="24">
        <v>0</v>
      </c>
      <c r="K21" s="153">
        <v>0</v>
      </c>
      <c r="L21" s="153">
        <v>0</v>
      </c>
      <c r="M21" s="642">
        <f t="shared" si="10"/>
        <v>0</v>
      </c>
      <c r="N21" s="44">
        <v>0</v>
      </c>
      <c r="O21" s="24">
        <v>0</v>
      </c>
      <c r="P21" s="153">
        <v>0</v>
      </c>
      <c r="Q21" s="153">
        <v>0</v>
      </c>
      <c r="R21" s="642">
        <f t="shared" si="11"/>
        <v>0</v>
      </c>
      <c r="S21" s="44">
        <v>58.253300000000003</v>
      </c>
      <c r="T21" s="24">
        <v>58.741396889999997</v>
      </c>
      <c r="U21" s="153">
        <v>43.771966580000019</v>
      </c>
      <c r="V21" s="248">
        <f t="shared" si="5"/>
        <v>0.7451638690507828</v>
      </c>
      <c r="W21" s="642">
        <f t="shared" si="12"/>
        <v>4.7187054539443935E-3</v>
      </c>
      <c r="X21" s="44">
        <v>52.97345</v>
      </c>
      <c r="Y21" s="24">
        <v>53.027088429999992</v>
      </c>
      <c r="Z21" s="24">
        <v>45.35162862</v>
      </c>
      <c r="AA21" s="42">
        <f t="shared" si="8"/>
        <v>0.85525398362891047</v>
      </c>
      <c r="AB21" s="642">
        <v>7.4930782476716933E-3</v>
      </c>
      <c r="AC21" s="44">
        <v>52.97345</v>
      </c>
      <c r="AD21" s="24">
        <v>52.97345</v>
      </c>
      <c r="AE21" s="24">
        <v>39.838512909999977</v>
      </c>
      <c r="AF21" s="42">
        <f t="shared" si="9"/>
        <v>0.75204678777765044</v>
      </c>
      <c r="AG21" s="369">
        <v>7.4930782476716942E-3</v>
      </c>
      <c r="AH21" s="304">
        <v>53.505229999999997</v>
      </c>
      <c r="AI21" s="24">
        <v>56.655360119999997</v>
      </c>
      <c r="AJ21" s="24">
        <v>41.115345420000004</v>
      </c>
      <c r="AK21" s="42">
        <f t="shared" si="13"/>
        <v>0.72570971807283269</v>
      </c>
      <c r="AL21" s="43">
        <v>7.5765499569289043E-3</v>
      </c>
      <c r="AM21" s="44">
        <v>53.995109999999997</v>
      </c>
      <c r="AN21" s="24">
        <v>56.23978761</v>
      </c>
      <c r="AO21" s="24">
        <v>40.959597740000007</v>
      </c>
      <c r="AP21" s="42">
        <f t="shared" si="14"/>
        <v>0.72830285249364946</v>
      </c>
      <c r="AQ21" s="369">
        <v>8.2893696098702684E-3</v>
      </c>
    </row>
    <row r="22" spans="2:43" x14ac:dyDescent="0.35">
      <c r="B22" s="192" t="s">
        <v>25</v>
      </c>
      <c r="C22" s="413" t="s">
        <v>134</v>
      </c>
      <c r="D22" s="44">
        <v>0</v>
      </c>
      <c r="E22" s="24">
        <v>0</v>
      </c>
      <c r="F22" s="153">
        <v>0</v>
      </c>
      <c r="G22" s="153">
        <v>0</v>
      </c>
      <c r="H22" s="642">
        <f t="shared" si="7"/>
        <v>0</v>
      </c>
      <c r="I22" s="44">
        <v>0</v>
      </c>
      <c r="J22" s="24">
        <v>0</v>
      </c>
      <c r="K22" s="153">
        <v>0</v>
      </c>
      <c r="L22" s="153">
        <v>0</v>
      </c>
      <c r="M22" s="642">
        <f t="shared" si="10"/>
        <v>0</v>
      </c>
      <c r="N22" s="44">
        <v>0</v>
      </c>
      <c r="O22" s="24">
        <v>0</v>
      </c>
      <c r="P22" s="153">
        <v>0</v>
      </c>
      <c r="Q22" s="153">
        <v>0</v>
      </c>
      <c r="R22" s="642">
        <f t="shared" si="11"/>
        <v>0</v>
      </c>
      <c r="S22" s="44">
        <v>99.112700000000004</v>
      </c>
      <c r="T22" s="24">
        <v>99.454663629999999</v>
      </c>
      <c r="U22" s="153">
        <v>54.776955229999999</v>
      </c>
      <c r="V22" s="248">
        <f t="shared" si="5"/>
        <v>0.55077311843098731</v>
      </c>
      <c r="W22" s="642">
        <f t="shared" si="12"/>
        <v>8.0284488268502294E-3</v>
      </c>
      <c r="X22" s="44">
        <v>61.036610000000003</v>
      </c>
      <c r="Y22" s="24">
        <v>156.68500248000001</v>
      </c>
      <c r="Z22" s="24">
        <v>50.397412259999989</v>
      </c>
      <c r="AA22" s="42">
        <f t="shared" si="8"/>
        <v>0.32164796542306556</v>
      </c>
      <c r="AB22" s="642">
        <v>8.6336097555024371E-3</v>
      </c>
      <c r="AC22" s="44">
        <v>61.036610000000003</v>
      </c>
      <c r="AD22" s="24">
        <v>61.035448389999992</v>
      </c>
      <c r="AE22" s="24">
        <v>47.905710489999983</v>
      </c>
      <c r="AF22" s="42">
        <f t="shared" si="9"/>
        <v>0.78488340388515643</v>
      </c>
      <c r="AG22" s="369">
        <v>8.6336097555024371E-3</v>
      </c>
      <c r="AH22" s="304">
        <v>61.036610000000003</v>
      </c>
      <c r="AI22" s="24">
        <v>61.036610000000003</v>
      </c>
      <c r="AJ22" s="24">
        <v>45.843936309999989</v>
      </c>
      <c r="AK22" s="42">
        <f t="shared" si="13"/>
        <v>0.75108916288109684</v>
      </c>
      <c r="AL22" s="43">
        <v>8.6430228384512392E-3</v>
      </c>
      <c r="AM22" s="44">
        <v>60.49006</v>
      </c>
      <c r="AN22" s="24">
        <v>58.283868399999996</v>
      </c>
      <c r="AO22" s="24">
        <v>40.730371909999988</v>
      </c>
      <c r="AP22" s="42">
        <f t="shared" si="14"/>
        <v>0.69882753201055525</v>
      </c>
      <c r="AQ22" s="369">
        <v>9.286479184193331E-3</v>
      </c>
    </row>
    <row r="23" spans="2:43" x14ac:dyDescent="0.35">
      <c r="B23" s="192" t="s">
        <v>23</v>
      </c>
      <c r="C23" s="413" t="s">
        <v>6</v>
      </c>
      <c r="D23" s="44">
        <v>0</v>
      </c>
      <c r="E23" s="24">
        <v>0</v>
      </c>
      <c r="F23" s="153">
        <v>0</v>
      </c>
      <c r="G23" s="153">
        <v>0</v>
      </c>
      <c r="H23" s="642">
        <f t="shared" si="7"/>
        <v>0</v>
      </c>
      <c r="I23" s="44">
        <v>0</v>
      </c>
      <c r="J23" s="24">
        <v>0</v>
      </c>
      <c r="K23" s="153">
        <v>0</v>
      </c>
      <c r="L23" s="153">
        <v>0</v>
      </c>
      <c r="M23" s="642">
        <f t="shared" si="10"/>
        <v>0</v>
      </c>
      <c r="N23" s="44">
        <v>0</v>
      </c>
      <c r="O23" s="24">
        <v>0</v>
      </c>
      <c r="P23" s="153">
        <v>0</v>
      </c>
      <c r="Q23" s="153">
        <v>0</v>
      </c>
      <c r="R23" s="642">
        <f t="shared" si="11"/>
        <v>0</v>
      </c>
      <c r="S23" s="44">
        <v>24.515350000000002</v>
      </c>
      <c r="T23" s="24">
        <v>25.74620243</v>
      </c>
      <c r="U23" s="153">
        <v>22.94535509999999</v>
      </c>
      <c r="V23" s="248">
        <f t="shared" si="5"/>
        <v>0.89121318619260115</v>
      </c>
      <c r="W23" s="642">
        <f t="shared" si="12"/>
        <v>1.9858225328068229E-3</v>
      </c>
      <c r="X23" s="44">
        <v>23.354050000000001</v>
      </c>
      <c r="Y23" s="24">
        <v>24.512519880000003</v>
      </c>
      <c r="Z23" s="24">
        <v>21.028030789999999</v>
      </c>
      <c r="AA23" s="42">
        <f t="shared" si="8"/>
        <v>0.85784859708189232</v>
      </c>
      <c r="AB23" s="642">
        <v>3.3034232063427456E-3</v>
      </c>
      <c r="AC23" s="44">
        <v>23.354050000000001</v>
      </c>
      <c r="AD23" s="24">
        <v>24.530963460000002</v>
      </c>
      <c r="AE23" s="24">
        <v>21.409064539999999</v>
      </c>
      <c r="AF23" s="42">
        <f t="shared" si="9"/>
        <v>0.87273639190362229</v>
      </c>
      <c r="AG23" s="369">
        <v>3.3034232063427461E-3</v>
      </c>
      <c r="AH23" s="304">
        <v>23.483339999999998</v>
      </c>
      <c r="AI23" s="24">
        <v>25.450803820000004</v>
      </c>
      <c r="AJ23" s="24">
        <v>22.09199031</v>
      </c>
      <c r="AK23" s="42">
        <f t="shared" si="13"/>
        <v>0.86802721305955188</v>
      </c>
      <c r="AL23" s="43">
        <v>3.3253328443882367E-3</v>
      </c>
      <c r="AM23" s="44">
        <v>23.592169999999999</v>
      </c>
      <c r="AN23" s="24">
        <v>24.942789989999994</v>
      </c>
      <c r="AO23" s="24">
        <v>21.427936789999997</v>
      </c>
      <c r="AP23" s="42">
        <f t="shared" si="14"/>
        <v>0.85908339839251491</v>
      </c>
      <c r="AQ23" s="369">
        <v>3.6218875566489828E-3</v>
      </c>
    </row>
    <row r="24" spans="2:43" x14ac:dyDescent="0.35">
      <c r="B24" s="192" t="s">
        <v>12</v>
      </c>
      <c r="C24" s="413" t="s">
        <v>136</v>
      </c>
      <c r="D24" s="44">
        <v>107.88011</v>
      </c>
      <c r="E24" s="24">
        <v>112.02246314999999</v>
      </c>
      <c r="F24" s="153">
        <v>73.438768730000021</v>
      </c>
      <c r="G24" s="248">
        <f t="shared" si="6"/>
        <v>0.65557180823335637</v>
      </c>
      <c r="H24" s="642">
        <f t="shared" si="7"/>
        <v>6.0617185868760267E-3</v>
      </c>
      <c r="I24" s="44">
        <v>109.82071999999999</v>
      </c>
      <c r="J24" s="24">
        <v>107.25325934</v>
      </c>
      <c r="K24" s="153">
        <v>79.963275150000015</v>
      </c>
      <c r="L24" s="248">
        <f>K24/J24</f>
        <v>0.74555566555335251</v>
      </c>
      <c r="M24" s="642">
        <f t="shared" si="10"/>
        <v>6.1811680380528802E-3</v>
      </c>
      <c r="N24" s="44">
        <v>171.64232999999999</v>
      </c>
      <c r="O24" s="24">
        <v>167.32494798000002</v>
      </c>
      <c r="P24" s="153">
        <v>81.625238699999997</v>
      </c>
      <c r="Q24" s="248">
        <f t="shared" si="4"/>
        <v>0.48782467698574444</v>
      </c>
      <c r="R24" s="642">
        <f t="shared" si="11"/>
        <v>1.2907003800448914E-2</v>
      </c>
      <c r="S24" s="44">
        <v>162.32380000000001</v>
      </c>
      <c r="T24" s="24">
        <v>156.56849805000002</v>
      </c>
      <c r="U24" s="153">
        <v>78.324579920000019</v>
      </c>
      <c r="V24" s="248">
        <f t="shared" si="5"/>
        <v>0.50025759265434822</v>
      </c>
      <c r="W24" s="642">
        <f t="shared" si="12"/>
        <v>1.3148752094129927E-2</v>
      </c>
      <c r="X24" s="44">
        <v>146.17343</v>
      </c>
      <c r="Y24" s="24">
        <v>144.21521217</v>
      </c>
      <c r="Z24" s="24">
        <v>68.569506719999978</v>
      </c>
      <c r="AA24" s="42">
        <f t="shared" si="8"/>
        <v>0.47546653149995488</v>
      </c>
      <c r="AB24" s="642">
        <v>2.0676186820389474E-2</v>
      </c>
      <c r="AC24" s="44">
        <v>146.17343</v>
      </c>
      <c r="AD24" s="24">
        <v>147.49207375999998</v>
      </c>
      <c r="AE24" s="24">
        <v>62.56575543000001</v>
      </c>
      <c r="AF24" s="42">
        <f t="shared" si="9"/>
        <v>0.42419740827434155</v>
      </c>
      <c r="AG24" s="369">
        <v>2.0676186820389478E-2</v>
      </c>
      <c r="AH24" s="304">
        <v>140.41601</v>
      </c>
      <c r="AI24" s="24">
        <v>143.75298319000001</v>
      </c>
      <c r="AJ24" s="24">
        <v>76.477616980000008</v>
      </c>
      <c r="AK24" s="42">
        <f t="shared" si="13"/>
        <v>0.53200716453249974</v>
      </c>
      <c r="AL24" s="43">
        <v>1.9883456524112293E-2</v>
      </c>
      <c r="AM24" s="44">
        <v>130.95839000000001</v>
      </c>
      <c r="AN24" s="24">
        <v>126.28838712000001</v>
      </c>
      <c r="AO24" s="24">
        <v>47.284776120000004</v>
      </c>
      <c r="AP24" s="42">
        <f t="shared" si="14"/>
        <v>0.37441903565582568</v>
      </c>
      <c r="AQ24" s="369">
        <v>2.0104829830396468E-2</v>
      </c>
    </row>
    <row r="25" spans="2:43" x14ac:dyDescent="0.35">
      <c r="B25" s="192" t="s">
        <v>22</v>
      </c>
      <c r="C25" s="413" t="s">
        <v>135</v>
      </c>
      <c r="D25" s="44">
        <v>115.29423</v>
      </c>
      <c r="E25" s="24">
        <v>134.96023871</v>
      </c>
      <c r="F25" s="153">
        <v>119.70023185999996</v>
      </c>
      <c r="G25" s="248">
        <f t="shared" si="6"/>
        <v>0.88692960981796687</v>
      </c>
      <c r="H25" s="642">
        <f t="shared" si="7"/>
        <v>6.4783135366710291E-3</v>
      </c>
      <c r="I25" s="44">
        <v>115.29423</v>
      </c>
      <c r="J25" s="24">
        <v>123.94187821999999</v>
      </c>
      <c r="K25" s="153">
        <v>113.55201423</v>
      </c>
      <c r="L25" s="248">
        <f>K25/J25</f>
        <v>0.91617148183314023</v>
      </c>
      <c r="M25" s="642">
        <f t="shared" si="10"/>
        <v>6.4892400035978419E-3</v>
      </c>
      <c r="N25" s="44">
        <v>113.26047</v>
      </c>
      <c r="O25" s="24">
        <v>118.59862747</v>
      </c>
      <c r="P25" s="153">
        <v>107.00788168000001</v>
      </c>
      <c r="Q25" s="248">
        <f t="shared" si="4"/>
        <v>0.90226914056883234</v>
      </c>
      <c r="R25" s="642">
        <f t="shared" si="11"/>
        <v>8.5168577980188828E-3</v>
      </c>
      <c r="S25" s="44">
        <v>112.50833</v>
      </c>
      <c r="T25" s="24">
        <v>123.33360661000002</v>
      </c>
      <c r="U25" s="153">
        <v>107.37359836</v>
      </c>
      <c r="V25" s="248">
        <f t="shared" si="5"/>
        <v>0.87059481443311693</v>
      </c>
      <c r="W25" s="642">
        <f t="shared" si="12"/>
        <v>9.1135381237659602E-3</v>
      </c>
      <c r="X25" s="44">
        <v>89.214730000000003</v>
      </c>
      <c r="Y25" s="24">
        <v>105.65058454000001</v>
      </c>
      <c r="Z25" s="24">
        <v>87.053672370000001</v>
      </c>
      <c r="AA25" s="42">
        <f t="shared" si="8"/>
        <v>0.82397719566843386</v>
      </c>
      <c r="AB25" s="642">
        <v>1.2619396183086117E-2</v>
      </c>
      <c r="AC25" s="44">
        <v>89.214730000000003</v>
      </c>
      <c r="AD25" s="24">
        <v>106.14047413999998</v>
      </c>
      <c r="AE25" s="24">
        <v>87.539630310000007</v>
      </c>
      <c r="AF25" s="42">
        <f t="shared" si="9"/>
        <v>0.82475258396278373</v>
      </c>
      <c r="AG25" s="369">
        <v>1.2619396183086119E-2</v>
      </c>
      <c r="AH25" s="304">
        <v>90.429230000000004</v>
      </c>
      <c r="AI25" s="24">
        <v>97.274619859999987</v>
      </c>
      <c r="AJ25" s="24">
        <v>82.255544850000021</v>
      </c>
      <c r="AK25" s="42">
        <f t="shared" si="13"/>
        <v>0.84560129834878017</v>
      </c>
      <c r="AL25" s="43">
        <v>1.2805132856388322E-2</v>
      </c>
      <c r="AM25" s="44">
        <v>87.304680000000005</v>
      </c>
      <c r="AN25" s="24">
        <v>98.212021099999987</v>
      </c>
      <c r="AO25" s="24">
        <v>82.686461870000002</v>
      </c>
      <c r="AP25" s="42">
        <f t="shared" si="14"/>
        <v>0.84191793371005186</v>
      </c>
      <c r="AQ25" s="369">
        <v>1.3403079671315583E-2</v>
      </c>
    </row>
    <row r="26" spans="2:43" ht="15" thickBot="1" x14ac:dyDescent="0.4">
      <c r="B26" s="414" t="s">
        <v>17</v>
      </c>
      <c r="C26" s="415" t="s">
        <v>127</v>
      </c>
      <c r="D26" s="295">
        <v>204.07348999999999</v>
      </c>
      <c r="E26" s="296">
        <v>201.08057711000001</v>
      </c>
      <c r="F26" s="655">
        <v>124.29318579</v>
      </c>
      <c r="G26" s="656">
        <f t="shared" si="6"/>
        <v>0.61812626349289868</v>
      </c>
      <c r="H26" s="642">
        <f t="shared" si="7"/>
        <v>1.1466766834235328E-2</v>
      </c>
      <c r="I26" s="295">
        <v>204.80349000000001</v>
      </c>
      <c r="J26" s="296">
        <v>200.37757493000001</v>
      </c>
      <c r="K26" s="655">
        <v>94.413754780000005</v>
      </c>
      <c r="L26" s="656">
        <f>K26/J26</f>
        <v>0.47117924654484189</v>
      </c>
      <c r="M26" s="642">
        <f t="shared" si="10"/>
        <v>1.1527194380711425E-2</v>
      </c>
      <c r="N26" s="295">
        <v>277.52287999999999</v>
      </c>
      <c r="O26" s="296">
        <v>276.82943052999997</v>
      </c>
      <c r="P26" s="655">
        <v>139.19363120000003</v>
      </c>
      <c r="Q26" s="656">
        <f t="shared" si="4"/>
        <v>0.50281370349066135</v>
      </c>
      <c r="R26" s="642">
        <f t="shared" si="11"/>
        <v>2.0868913087299202E-2</v>
      </c>
      <c r="S26" s="295">
        <v>391.83749999999998</v>
      </c>
      <c r="T26" s="296">
        <v>384.65901088999999</v>
      </c>
      <c r="U26" s="655">
        <v>120.65641335000001</v>
      </c>
      <c r="V26" s="656">
        <f t="shared" si="5"/>
        <v>0.31367109552648392</v>
      </c>
      <c r="W26" s="643">
        <f t="shared" si="12"/>
        <v>3.1740103106775684E-2</v>
      </c>
      <c r="X26" s="295">
        <v>552.95443999999998</v>
      </c>
      <c r="Y26" s="296">
        <v>542.92542332999994</v>
      </c>
      <c r="Z26" s="296">
        <v>248.72056860000001</v>
      </c>
      <c r="AA26" s="289">
        <f t="shared" si="8"/>
        <v>0.45811184724872078</v>
      </c>
      <c r="AB26" s="643">
        <v>7.821523586471113E-2</v>
      </c>
      <c r="AC26" s="295">
        <v>552.95443999999998</v>
      </c>
      <c r="AD26" s="296">
        <v>465.41118038000002</v>
      </c>
      <c r="AE26" s="296">
        <v>282.33663615</v>
      </c>
      <c r="AF26" s="289">
        <f t="shared" si="9"/>
        <v>0.60663913556927684</v>
      </c>
      <c r="AG26" s="417">
        <v>7.8215235864711144E-2</v>
      </c>
      <c r="AH26" s="15">
        <v>552.95443999999998</v>
      </c>
      <c r="AI26" s="45">
        <v>551.94043999999997</v>
      </c>
      <c r="AJ26" s="45">
        <v>259.46293818999999</v>
      </c>
      <c r="AK26" s="77">
        <f t="shared" si="13"/>
        <v>0.47009227696742062</v>
      </c>
      <c r="AL26" s="78">
        <v>7.8300512652046295E-2</v>
      </c>
      <c r="AM26" s="295">
        <v>535.76044999999999</v>
      </c>
      <c r="AN26" s="296">
        <v>539.40544999999997</v>
      </c>
      <c r="AO26" s="296">
        <v>241.78306696999999</v>
      </c>
      <c r="AP26" s="289">
        <f t="shared" si="14"/>
        <v>0.44823994079036467</v>
      </c>
      <c r="AQ26" s="417">
        <v>8.2250344381193399E-2</v>
      </c>
    </row>
    <row r="27" spans="2:43" x14ac:dyDescent="0.35">
      <c r="B27" s="539" t="s">
        <v>215</v>
      </c>
      <c r="C27" s="540" t="s">
        <v>273</v>
      </c>
      <c r="D27" s="627">
        <f>SUM(D28:D74)</f>
        <v>9094.9139900000009</v>
      </c>
      <c r="E27" s="824">
        <f t="shared" ref="E27:F27" si="15">SUM(E28:E74)</f>
        <v>11215.848380959998</v>
      </c>
      <c r="F27" s="691">
        <f t="shared" si="15"/>
        <v>7807.1829175699995</v>
      </c>
      <c r="G27" s="628">
        <f>F27/E27</f>
        <v>0.69608491951651719</v>
      </c>
      <c r="H27" s="421">
        <f>SUM(H28:H74)</f>
        <v>0.51103775458906964</v>
      </c>
      <c r="I27" s="627">
        <f>SUM(I28:I74)</f>
        <v>9094.9139900000009</v>
      </c>
      <c r="J27" s="824">
        <f t="shared" ref="J27:K27" si="16">SUM(J28:J74)</f>
        <v>11173.192557730001</v>
      </c>
      <c r="K27" s="691">
        <f t="shared" si="16"/>
        <v>5605.64698168</v>
      </c>
      <c r="L27" s="628">
        <f>K27/J27</f>
        <v>0.50170503665058741</v>
      </c>
      <c r="M27" s="421">
        <f>SUM(M28:M74)</f>
        <v>0.51189968217134263</v>
      </c>
      <c r="N27" s="627">
        <f>SUM(N28:N74)</f>
        <v>5418.86312</v>
      </c>
      <c r="O27" s="691">
        <f>SUM(O28:O74)</f>
        <v>5782.824280750001</v>
      </c>
      <c r="P27" s="691">
        <f>SUM(P28:P74)</f>
        <v>4047.2445748700011</v>
      </c>
      <c r="Q27" s="628">
        <f t="shared" si="4"/>
        <v>0.69987334533794543</v>
      </c>
      <c r="R27" s="421">
        <f>SUM(R28:R74)</f>
        <v>0.40748273974113758</v>
      </c>
      <c r="S27" s="855">
        <f>SUM(S28:S32)</f>
        <v>4751.8280000000004</v>
      </c>
      <c r="T27" s="626">
        <f>SUM(T28:T32)</f>
        <v>4966.1795300000003</v>
      </c>
      <c r="U27" s="626">
        <f>SUM(U28:U32)</f>
        <v>3860.99564117</v>
      </c>
      <c r="V27" s="628">
        <f t="shared" si="5"/>
        <v>0.77745792673145664</v>
      </c>
      <c r="W27" s="421">
        <f>SUM(W28:W32)</f>
        <v>0.38491341606064683</v>
      </c>
      <c r="X27" s="40"/>
      <c r="Y27" s="11"/>
      <c r="Z27" s="11"/>
      <c r="AC27" s="11"/>
      <c r="AD27" s="11"/>
      <c r="AE27" s="11"/>
      <c r="AG27" s="40"/>
      <c r="AH27" s="11"/>
      <c r="AI27" s="11"/>
      <c r="AJ27" s="11"/>
      <c r="AM27" s="11"/>
      <c r="AN27" s="11"/>
      <c r="AO27" s="11"/>
    </row>
    <row r="28" spans="2:43" x14ac:dyDescent="0.35">
      <c r="B28" s="192" t="s">
        <v>267</v>
      </c>
      <c r="C28" s="413" t="s">
        <v>274</v>
      </c>
      <c r="D28" s="690">
        <v>0</v>
      </c>
      <c r="E28" s="58">
        <v>0</v>
      </c>
      <c r="F28" s="58">
        <v>0</v>
      </c>
      <c r="G28" s="24">
        <v>0</v>
      </c>
      <c r="H28" s="642">
        <f t="shared" ref="H28:H74" si="17">D28/$D$8</f>
        <v>0</v>
      </c>
      <c r="I28" s="690">
        <v>0</v>
      </c>
      <c r="J28" s="58">
        <v>0</v>
      </c>
      <c r="K28" s="58">
        <v>0</v>
      </c>
      <c r="L28" s="24">
        <v>0</v>
      </c>
      <c r="M28" s="642">
        <f t="shared" ref="M28:M71" si="18">I28/$I$8</f>
        <v>0</v>
      </c>
      <c r="N28" s="690">
        <v>0</v>
      </c>
      <c r="O28" s="58">
        <v>0</v>
      </c>
      <c r="P28" s="58">
        <v>0</v>
      </c>
      <c r="Q28" s="24">
        <v>0</v>
      </c>
      <c r="R28" s="642">
        <f t="shared" si="11"/>
        <v>0</v>
      </c>
      <c r="S28" s="411">
        <v>1520.9</v>
      </c>
      <c r="T28" s="58">
        <v>1460.45153</v>
      </c>
      <c r="U28" s="58">
        <v>947.46380471999998</v>
      </c>
      <c r="V28" s="79">
        <f>U28/T28</f>
        <v>0.64874717527941506</v>
      </c>
      <c r="W28" s="642">
        <f t="shared" si="12"/>
        <v>0.1231978123969634</v>
      </c>
      <c r="X28" s="40"/>
    </row>
    <row r="29" spans="2:43" x14ac:dyDescent="0.35">
      <c r="B29" s="192" t="s">
        <v>268</v>
      </c>
      <c r="C29" s="413" t="s">
        <v>275</v>
      </c>
      <c r="D29" s="305">
        <v>0</v>
      </c>
      <c r="E29" s="24">
        <v>0</v>
      </c>
      <c r="F29" s="24">
        <v>0</v>
      </c>
      <c r="G29" s="24">
        <v>0</v>
      </c>
      <c r="H29" s="642">
        <f t="shared" si="17"/>
        <v>0</v>
      </c>
      <c r="I29" s="305">
        <v>0</v>
      </c>
      <c r="J29" s="24">
        <v>0</v>
      </c>
      <c r="K29" s="24">
        <v>0</v>
      </c>
      <c r="L29" s="24">
        <v>0</v>
      </c>
      <c r="M29" s="642">
        <f t="shared" si="18"/>
        <v>0</v>
      </c>
      <c r="N29" s="305">
        <v>0</v>
      </c>
      <c r="O29" s="24">
        <v>0</v>
      </c>
      <c r="P29" s="24">
        <v>0</v>
      </c>
      <c r="Q29" s="24">
        <v>0</v>
      </c>
      <c r="R29" s="642">
        <f t="shared" si="11"/>
        <v>0</v>
      </c>
      <c r="S29" s="304">
        <v>336</v>
      </c>
      <c r="T29" s="24">
        <v>330.8</v>
      </c>
      <c r="U29" s="24">
        <v>132.63455425999999</v>
      </c>
      <c r="V29" s="42">
        <f>U29/T29</f>
        <v>0.40095088954050778</v>
      </c>
      <c r="W29" s="642">
        <f t="shared" si="12"/>
        <v>2.7217085255690512E-2</v>
      </c>
      <c r="X29" s="40"/>
    </row>
    <row r="30" spans="2:43" x14ac:dyDescent="0.35">
      <c r="B30" s="192" t="s">
        <v>269</v>
      </c>
      <c r="C30" s="413" t="s">
        <v>276</v>
      </c>
      <c r="D30" s="560">
        <v>0</v>
      </c>
      <c r="E30" s="153">
        <v>0</v>
      </c>
      <c r="F30" s="153">
        <v>0</v>
      </c>
      <c r="G30" s="153">
        <v>0</v>
      </c>
      <c r="H30" s="642">
        <f t="shared" si="17"/>
        <v>0</v>
      </c>
      <c r="I30" s="560">
        <v>0</v>
      </c>
      <c r="J30" s="153">
        <v>0</v>
      </c>
      <c r="K30" s="153">
        <v>0</v>
      </c>
      <c r="L30" s="153">
        <v>0</v>
      </c>
      <c r="M30" s="642">
        <f t="shared" si="18"/>
        <v>0</v>
      </c>
      <c r="N30" s="560">
        <v>0</v>
      </c>
      <c r="O30" s="153">
        <v>0</v>
      </c>
      <c r="P30" s="153">
        <v>0</v>
      </c>
      <c r="Q30" s="153">
        <v>0</v>
      </c>
      <c r="R30" s="642">
        <f t="shared" si="11"/>
        <v>0</v>
      </c>
      <c r="S30" s="412">
        <v>1793.2</v>
      </c>
      <c r="T30" s="153">
        <v>2073.1999999999998</v>
      </c>
      <c r="U30" s="153">
        <v>1817.5491219999999</v>
      </c>
      <c r="V30" s="248">
        <f>U30/T30</f>
        <v>0.87668778796064062</v>
      </c>
      <c r="W30" s="642">
        <f t="shared" si="12"/>
        <v>0.14525499190626259</v>
      </c>
    </row>
    <row r="31" spans="2:43" x14ac:dyDescent="0.35">
      <c r="B31" s="192" t="s">
        <v>270</v>
      </c>
      <c r="C31" s="413" t="s">
        <v>277</v>
      </c>
      <c r="D31" s="560">
        <v>0</v>
      </c>
      <c r="E31" s="153">
        <v>0</v>
      </c>
      <c r="F31" s="153">
        <v>0</v>
      </c>
      <c r="G31" s="153">
        <v>0</v>
      </c>
      <c r="H31" s="642">
        <f t="shared" si="17"/>
        <v>0</v>
      </c>
      <c r="I31" s="560">
        <v>0</v>
      </c>
      <c r="J31" s="153">
        <v>0</v>
      </c>
      <c r="K31" s="153">
        <v>0</v>
      </c>
      <c r="L31" s="153">
        <v>0</v>
      </c>
      <c r="M31" s="642">
        <f t="shared" si="18"/>
        <v>0</v>
      </c>
      <c r="N31" s="560">
        <v>0</v>
      </c>
      <c r="O31" s="153">
        <v>0</v>
      </c>
      <c r="P31" s="153">
        <v>0</v>
      </c>
      <c r="Q31" s="153">
        <v>0</v>
      </c>
      <c r="R31" s="642">
        <f t="shared" si="11"/>
        <v>0</v>
      </c>
      <c r="S31" s="412">
        <v>664.86800000000005</v>
      </c>
      <c r="T31" s="153">
        <v>632.01800000000003</v>
      </c>
      <c r="U31" s="153">
        <v>493.63816018999995</v>
      </c>
      <c r="V31" s="248">
        <f>U31/T31</f>
        <v>0.78105079315778969</v>
      </c>
      <c r="W31" s="416">
        <f t="shared" si="12"/>
        <v>5.3856455475537024E-2</v>
      </c>
      <c r="X31" s="40"/>
    </row>
    <row r="32" spans="2:43" x14ac:dyDescent="0.35">
      <c r="B32" s="192" t="s">
        <v>271</v>
      </c>
      <c r="C32" s="413" t="s">
        <v>278</v>
      </c>
      <c r="D32" s="305">
        <v>0</v>
      </c>
      <c r="E32" s="24">
        <v>0</v>
      </c>
      <c r="F32" s="24">
        <v>0</v>
      </c>
      <c r="G32" s="24">
        <v>0</v>
      </c>
      <c r="H32" s="642">
        <f t="shared" si="17"/>
        <v>0</v>
      </c>
      <c r="I32" s="305">
        <v>0</v>
      </c>
      <c r="J32" s="24">
        <v>0</v>
      </c>
      <c r="K32" s="24">
        <v>0</v>
      </c>
      <c r="L32" s="24">
        <v>0</v>
      </c>
      <c r="M32" s="642">
        <f t="shared" si="18"/>
        <v>0</v>
      </c>
      <c r="N32" s="305">
        <v>0</v>
      </c>
      <c r="O32" s="24">
        <v>0</v>
      </c>
      <c r="P32" s="24">
        <v>0</v>
      </c>
      <c r="Q32" s="24">
        <v>0</v>
      </c>
      <c r="R32" s="642">
        <f t="shared" si="11"/>
        <v>0</v>
      </c>
      <c r="S32" s="304">
        <v>436.86</v>
      </c>
      <c r="T32" s="24">
        <v>469.71</v>
      </c>
      <c r="U32" s="24">
        <v>469.71</v>
      </c>
      <c r="V32" s="42">
        <f>U32/T32</f>
        <v>1</v>
      </c>
      <c r="W32" s="416">
        <f t="shared" si="12"/>
        <v>3.5387071026193324E-2</v>
      </c>
      <c r="X32" s="40"/>
    </row>
    <row r="33" spans="2:24" x14ac:dyDescent="0.35">
      <c r="B33" s="192" t="s">
        <v>316</v>
      </c>
      <c r="C33" s="413" t="s">
        <v>310</v>
      </c>
      <c r="D33" s="305">
        <v>2.5801699999999999</v>
      </c>
      <c r="E33" s="24">
        <v>3.4236672100000001</v>
      </c>
      <c r="F33" s="24">
        <v>2.17969195</v>
      </c>
      <c r="G33" s="248">
        <f t="shared" ref="G33:G74" si="19">F33/E33</f>
        <v>0.63665415366115563</v>
      </c>
      <c r="H33" s="642">
        <f t="shared" si="17"/>
        <v>1.4497820262048228E-4</v>
      </c>
      <c r="I33" s="305">
        <v>2.5801699999999999</v>
      </c>
      <c r="J33" s="24">
        <v>2.9025300000000001</v>
      </c>
      <c r="K33" s="24">
        <v>2.4708308900000002</v>
      </c>
      <c r="L33" s="248">
        <f t="shared" ref="L33:L48" si="20">K33/J33</f>
        <v>0.85126799378473272</v>
      </c>
      <c r="M33" s="642">
        <f t="shared" si="18"/>
        <v>1.4522272606428823E-4</v>
      </c>
      <c r="N33" s="305">
        <v>2.9700799999999998</v>
      </c>
      <c r="O33" s="24">
        <v>2.9700799999999998</v>
      </c>
      <c r="P33" s="24">
        <v>2.1819684800000001</v>
      </c>
      <c r="Q33" s="248">
        <f t="shared" ref="Q33:Q71" si="21">P33/O33</f>
        <v>0.7346497333405162</v>
      </c>
      <c r="R33" s="642">
        <f t="shared" si="11"/>
        <v>2.2334137416823294E-4</v>
      </c>
      <c r="S33" s="304"/>
      <c r="T33" s="24"/>
      <c r="U33" s="24"/>
      <c r="V33" s="42"/>
      <c r="W33" s="416"/>
      <c r="X33" s="40"/>
    </row>
    <row r="34" spans="2:24" x14ac:dyDescent="0.35">
      <c r="B34" s="192" t="s">
        <v>317</v>
      </c>
      <c r="C34" s="413" t="s">
        <v>311</v>
      </c>
      <c r="D34" s="305">
        <v>30.28454</v>
      </c>
      <c r="E34" s="24">
        <v>30.790162020000004</v>
      </c>
      <c r="F34" s="24">
        <v>26.347680229999998</v>
      </c>
      <c r="G34" s="248">
        <f t="shared" si="19"/>
        <v>0.85571749225891192</v>
      </c>
      <c r="H34" s="642">
        <f t="shared" si="17"/>
        <v>1.7016701133600114E-3</v>
      </c>
      <c r="I34" s="305">
        <v>30.28454</v>
      </c>
      <c r="J34" s="24">
        <v>30.28454</v>
      </c>
      <c r="K34" s="24">
        <v>23.195763460000002</v>
      </c>
      <c r="L34" s="248">
        <f t="shared" si="20"/>
        <v>0.76592754785114792</v>
      </c>
      <c r="M34" s="642">
        <f t="shared" si="18"/>
        <v>1.7045401878182367E-3</v>
      </c>
      <c r="N34" s="305">
        <v>24.47804</v>
      </c>
      <c r="O34" s="24">
        <v>27.827589620000001</v>
      </c>
      <c r="P34" s="24">
        <v>19.998735940000003</v>
      </c>
      <c r="Q34" s="248">
        <f t="shared" si="21"/>
        <v>0.7186657634776491</v>
      </c>
      <c r="R34" s="642">
        <f t="shared" si="11"/>
        <v>1.8406773859778096E-3</v>
      </c>
      <c r="S34" s="304"/>
      <c r="T34" s="24"/>
      <c r="U34" s="24"/>
      <c r="V34" s="42"/>
      <c r="W34" s="416"/>
      <c r="X34" s="40"/>
    </row>
    <row r="35" spans="2:24" x14ac:dyDescent="0.35">
      <c r="B35" s="192" t="s">
        <v>318</v>
      </c>
      <c r="C35" s="413" t="s">
        <v>312</v>
      </c>
      <c r="D35" s="305">
        <v>233.39317</v>
      </c>
      <c r="E35" s="24">
        <v>279.39440942000004</v>
      </c>
      <c r="F35" s="24">
        <v>105.25310927000001</v>
      </c>
      <c r="G35" s="248">
        <f t="shared" si="19"/>
        <v>0.37671873781761367</v>
      </c>
      <c r="H35" s="642">
        <f t="shared" si="17"/>
        <v>1.3114222043701256E-2</v>
      </c>
      <c r="I35" s="305">
        <v>233.39317</v>
      </c>
      <c r="J35" s="24">
        <v>478.52098823</v>
      </c>
      <c r="K35" s="24">
        <v>205.58820728999999</v>
      </c>
      <c r="L35" s="248">
        <f t="shared" si="20"/>
        <v>0.42963258111300334</v>
      </c>
      <c r="M35" s="642">
        <f t="shared" si="18"/>
        <v>1.3136340780718269E-2</v>
      </c>
      <c r="N35" s="305">
        <v>386.1</v>
      </c>
      <c r="O35" s="24">
        <v>579.09271874000001</v>
      </c>
      <c r="P35" s="24">
        <v>303.33762751</v>
      </c>
      <c r="Q35" s="248">
        <f t="shared" si="21"/>
        <v>0.52381530227146922</v>
      </c>
      <c r="R35" s="642">
        <f t="shared" si="11"/>
        <v>2.903359659213043E-2</v>
      </c>
      <c r="S35" s="304"/>
      <c r="T35" s="24"/>
      <c r="U35" s="24"/>
      <c r="V35" s="42"/>
      <c r="W35" s="416"/>
      <c r="X35" s="40"/>
    </row>
    <row r="36" spans="2:24" x14ac:dyDescent="0.35">
      <c r="B36" s="192" t="s">
        <v>479</v>
      </c>
      <c r="C36" s="413" t="s">
        <v>480</v>
      </c>
      <c r="D36" s="305">
        <v>0</v>
      </c>
      <c r="E36" s="24">
        <v>371.81819000000002</v>
      </c>
      <c r="F36" s="24">
        <v>0</v>
      </c>
      <c r="G36" s="248">
        <f t="shared" si="19"/>
        <v>0</v>
      </c>
      <c r="H36" s="642">
        <f t="shared" ref="H36" si="22">D36/$D$8</f>
        <v>0</v>
      </c>
      <c r="I36" s="305">
        <v>0</v>
      </c>
      <c r="J36" s="24">
        <v>0</v>
      </c>
      <c r="K36" s="24">
        <v>0</v>
      </c>
      <c r="L36" s="24">
        <v>0</v>
      </c>
      <c r="M36" s="642">
        <f t="shared" ref="M36" si="23">I36/$I$8</f>
        <v>0</v>
      </c>
      <c r="N36" s="305">
        <v>0</v>
      </c>
      <c r="O36" s="24">
        <v>0</v>
      </c>
      <c r="P36" s="24">
        <v>0</v>
      </c>
      <c r="Q36" s="24">
        <v>0</v>
      </c>
      <c r="R36" s="642">
        <f t="shared" ref="R36" si="24">N36/$N$8</f>
        <v>0</v>
      </c>
      <c r="S36" s="856"/>
      <c r="T36" s="24"/>
      <c r="U36" s="24"/>
      <c r="V36" s="24"/>
      <c r="W36" s="416"/>
      <c r="X36" s="40"/>
    </row>
    <row r="37" spans="2:24" x14ac:dyDescent="0.35">
      <c r="B37" s="192" t="s">
        <v>319</v>
      </c>
      <c r="C37" s="413" t="s">
        <v>313</v>
      </c>
      <c r="D37" s="305">
        <v>400</v>
      </c>
      <c r="E37" s="24">
        <v>377.4955028</v>
      </c>
      <c r="F37" s="24">
        <v>146.2151628</v>
      </c>
      <c r="G37" s="248">
        <f t="shared" si="19"/>
        <v>0.38732954887005877</v>
      </c>
      <c r="H37" s="642">
        <f t="shared" si="17"/>
        <v>2.2475759755439726E-2</v>
      </c>
      <c r="I37" s="305">
        <v>400</v>
      </c>
      <c r="J37" s="24">
        <v>400</v>
      </c>
      <c r="K37" s="24">
        <v>22.5045</v>
      </c>
      <c r="L37" s="248">
        <f t="shared" si="20"/>
        <v>5.6261249999999999E-2</v>
      </c>
      <c r="M37" s="642">
        <f t="shared" si="18"/>
        <v>2.2513667869061067E-2</v>
      </c>
      <c r="N37" s="305">
        <v>100</v>
      </c>
      <c r="O37" s="24">
        <v>100</v>
      </c>
      <c r="P37" s="24">
        <v>0</v>
      </c>
      <c r="Q37" s="248">
        <f t="shared" si="21"/>
        <v>0</v>
      </c>
      <c r="R37" s="642">
        <f t="shared" si="11"/>
        <v>7.5197090370708181E-3</v>
      </c>
      <c r="S37" s="304"/>
      <c r="T37" s="24"/>
      <c r="U37" s="24"/>
      <c r="V37" s="42"/>
      <c r="W37" s="416"/>
      <c r="X37" s="40"/>
    </row>
    <row r="38" spans="2:24" x14ac:dyDescent="0.35">
      <c r="B38" s="192" t="s">
        <v>320</v>
      </c>
      <c r="C38" s="413" t="s">
        <v>314</v>
      </c>
      <c r="D38" s="305">
        <v>2898.67</v>
      </c>
      <c r="E38" s="24">
        <v>1601.5313004299999</v>
      </c>
      <c r="F38" s="24">
        <v>968.38404147000006</v>
      </c>
      <c r="G38" s="248">
        <f t="shared" si="19"/>
        <v>0.60466132707490372</v>
      </c>
      <c r="H38" s="642">
        <f t="shared" si="17"/>
        <v>0.1628745263257512</v>
      </c>
      <c r="I38" s="305">
        <v>2898.67</v>
      </c>
      <c r="J38" s="24">
        <v>3106.5753287100001</v>
      </c>
      <c r="K38" s="24">
        <v>1314.44434428</v>
      </c>
      <c r="L38" s="248">
        <f t="shared" si="20"/>
        <v>0.42311684256689847</v>
      </c>
      <c r="M38" s="642">
        <f t="shared" si="18"/>
        <v>0.16314923410502813</v>
      </c>
      <c r="N38" s="305">
        <v>182.09</v>
      </c>
      <c r="O38" s="24">
        <v>196.28020743000002</v>
      </c>
      <c r="P38" s="24">
        <v>21.524233120000002</v>
      </c>
      <c r="Q38" s="248">
        <f t="shared" si="21"/>
        <v>0.1096607416602423</v>
      </c>
      <c r="R38" s="642">
        <f t="shared" si="11"/>
        <v>1.3692638185602252E-2</v>
      </c>
      <c r="S38" s="304"/>
      <c r="T38" s="24"/>
      <c r="U38" s="24"/>
      <c r="V38" s="42"/>
      <c r="W38" s="416"/>
      <c r="X38" s="40"/>
    </row>
    <row r="39" spans="2:24" x14ac:dyDescent="0.35">
      <c r="B39" s="192" t="s">
        <v>481</v>
      </c>
      <c r="C39" s="413" t="s">
        <v>492</v>
      </c>
      <c r="D39" s="305">
        <v>0</v>
      </c>
      <c r="E39" s="24">
        <v>200</v>
      </c>
      <c r="F39" s="24">
        <v>0</v>
      </c>
      <c r="G39" s="248">
        <f t="shared" si="19"/>
        <v>0</v>
      </c>
      <c r="H39" s="642">
        <f t="shared" si="17"/>
        <v>0</v>
      </c>
      <c r="I39" s="305">
        <v>0</v>
      </c>
      <c r="J39" s="24">
        <v>0</v>
      </c>
      <c r="K39" s="24">
        <v>0</v>
      </c>
      <c r="L39" s="24">
        <v>0</v>
      </c>
      <c r="M39" s="642">
        <f t="shared" si="18"/>
        <v>0</v>
      </c>
      <c r="N39" s="305">
        <v>0</v>
      </c>
      <c r="O39" s="24">
        <v>0</v>
      </c>
      <c r="P39" s="24">
        <v>0</v>
      </c>
      <c r="Q39" s="24">
        <v>0</v>
      </c>
      <c r="R39" s="642">
        <f t="shared" si="11"/>
        <v>0</v>
      </c>
      <c r="S39" s="304"/>
      <c r="T39" s="24"/>
      <c r="U39" s="24"/>
      <c r="V39" s="42"/>
      <c r="W39" s="416"/>
      <c r="X39" s="40"/>
    </row>
    <row r="40" spans="2:24" x14ac:dyDescent="0.35">
      <c r="B40" s="192" t="s">
        <v>482</v>
      </c>
      <c r="C40" s="413" t="s">
        <v>483</v>
      </c>
      <c r="D40" s="305">
        <v>0</v>
      </c>
      <c r="E40" s="24">
        <v>250</v>
      </c>
      <c r="F40" s="24">
        <v>250</v>
      </c>
      <c r="G40" s="248">
        <f t="shared" si="19"/>
        <v>1</v>
      </c>
      <c r="H40" s="642">
        <f t="shared" si="17"/>
        <v>0</v>
      </c>
      <c r="I40" s="305">
        <v>0</v>
      </c>
      <c r="J40" s="24">
        <v>0</v>
      </c>
      <c r="K40" s="24">
        <v>0</v>
      </c>
      <c r="L40" s="24">
        <v>0</v>
      </c>
      <c r="M40" s="642">
        <f t="shared" ref="M40" si="25">I40/$I$8</f>
        <v>0</v>
      </c>
      <c r="N40" s="305">
        <v>0</v>
      </c>
      <c r="O40" s="24">
        <v>0</v>
      </c>
      <c r="P40" s="24">
        <v>0</v>
      </c>
      <c r="Q40" s="24">
        <v>0</v>
      </c>
      <c r="R40" s="642">
        <f t="shared" ref="R40" si="26">N40/$N$8</f>
        <v>0</v>
      </c>
      <c r="S40" s="304"/>
      <c r="T40" s="24"/>
      <c r="U40" s="24"/>
      <c r="V40" s="42"/>
      <c r="W40" s="416"/>
      <c r="X40" s="40"/>
    </row>
    <row r="41" spans="2:24" x14ac:dyDescent="0.35">
      <c r="B41" s="192" t="s">
        <v>484</v>
      </c>
      <c r="C41" s="413" t="s">
        <v>485</v>
      </c>
      <c r="D41" s="305">
        <v>0</v>
      </c>
      <c r="E41" s="24">
        <v>1200</v>
      </c>
      <c r="F41" s="24">
        <v>1200</v>
      </c>
      <c r="G41" s="248">
        <f t="shared" si="19"/>
        <v>1</v>
      </c>
      <c r="H41" s="642">
        <f t="shared" ref="H41" si="27">D41/$D$8</f>
        <v>0</v>
      </c>
      <c r="I41" s="305">
        <v>0</v>
      </c>
      <c r="J41" s="24">
        <v>0</v>
      </c>
      <c r="K41" s="24">
        <v>0</v>
      </c>
      <c r="L41" s="24">
        <v>0</v>
      </c>
      <c r="M41" s="642">
        <f t="shared" ref="M41" si="28">I41/$I$8</f>
        <v>0</v>
      </c>
      <c r="N41" s="305">
        <v>0</v>
      </c>
      <c r="O41" s="24">
        <v>0</v>
      </c>
      <c r="P41" s="24">
        <v>0</v>
      </c>
      <c r="Q41" s="24">
        <v>0</v>
      </c>
      <c r="R41" s="642">
        <f t="shared" ref="R41" si="29">N41/$N$8</f>
        <v>0</v>
      </c>
      <c r="S41" s="304"/>
      <c r="T41" s="24"/>
      <c r="U41" s="24"/>
      <c r="V41" s="42"/>
      <c r="W41" s="416"/>
      <c r="X41" s="40"/>
    </row>
    <row r="42" spans="2:24" x14ac:dyDescent="0.35">
      <c r="B42" s="192" t="s">
        <v>321</v>
      </c>
      <c r="C42" s="413" t="s">
        <v>315</v>
      </c>
      <c r="D42" s="305">
        <v>60</v>
      </c>
      <c r="E42" s="24">
        <v>27.165967999999999</v>
      </c>
      <c r="F42" s="24">
        <v>5.4189379999999998</v>
      </c>
      <c r="G42" s="248">
        <f t="shared" si="19"/>
        <v>0.19947524049207449</v>
      </c>
      <c r="H42" s="642">
        <f t="shared" si="17"/>
        <v>3.3713639633159592E-3</v>
      </c>
      <c r="I42" s="305">
        <v>60</v>
      </c>
      <c r="J42" s="24">
        <v>161</v>
      </c>
      <c r="K42" s="24">
        <v>120.096853</v>
      </c>
      <c r="L42" s="248">
        <f t="shared" si="20"/>
        <v>0.74594318633540369</v>
      </c>
      <c r="M42" s="642">
        <f t="shared" si="18"/>
        <v>3.3770501803591603E-3</v>
      </c>
      <c r="N42" s="305">
        <v>78</v>
      </c>
      <c r="O42" s="24">
        <v>78</v>
      </c>
      <c r="P42" s="24">
        <v>78</v>
      </c>
      <c r="Q42" s="248">
        <f t="shared" si="21"/>
        <v>1</v>
      </c>
      <c r="R42" s="642">
        <f t="shared" si="11"/>
        <v>5.8653730489152383E-3</v>
      </c>
      <c r="S42" s="304"/>
      <c r="T42" s="24"/>
      <c r="U42" s="24"/>
      <c r="V42" s="42"/>
      <c r="W42" s="416"/>
      <c r="X42" s="40"/>
    </row>
    <row r="43" spans="2:24" x14ac:dyDescent="0.35">
      <c r="B43" s="192" t="s">
        <v>322</v>
      </c>
      <c r="C43" s="413" t="s">
        <v>344</v>
      </c>
      <c r="D43" s="305">
        <v>1322</v>
      </c>
      <c r="E43" s="24">
        <v>314.72333900000001</v>
      </c>
      <c r="F43" s="24">
        <v>299.84719568000003</v>
      </c>
      <c r="G43" s="248">
        <f t="shared" si="19"/>
        <v>0.95273263378792516</v>
      </c>
      <c r="H43" s="642">
        <f t="shared" si="17"/>
        <v>7.4282385991728289E-2</v>
      </c>
      <c r="I43" s="305">
        <v>1322</v>
      </c>
      <c r="J43" s="24">
        <v>1443</v>
      </c>
      <c r="K43" s="24">
        <v>1141</v>
      </c>
      <c r="L43" s="248">
        <f t="shared" si="20"/>
        <v>0.79071379071379067</v>
      </c>
      <c r="M43" s="642">
        <f t="shared" si="18"/>
        <v>7.4407672307246833E-2</v>
      </c>
      <c r="N43" s="305">
        <v>1559</v>
      </c>
      <c r="O43" s="24">
        <v>1509</v>
      </c>
      <c r="P43" s="24">
        <v>1388</v>
      </c>
      <c r="Q43" s="248">
        <f t="shared" si="21"/>
        <v>0.91981444665341283</v>
      </c>
      <c r="R43" s="642">
        <f t="shared" si="11"/>
        <v>0.11723226388793405</v>
      </c>
      <c r="S43" s="304"/>
      <c r="T43" s="24"/>
      <c r="U43" s="24"/>
      <c r="V43" s="42"/>
      <c r="W43" s="416"/>
      <c r="X43" s="40"/>
    </row>
    <row r="44" spans="2:24" x14ac:dyDescent="0.35">
      <c r="B44" s="192" t="s">
        <v>486</v>
      </c>
      <c r="C44" s="413" t="s">
        <v>487</v>
      </c>
      <c r="D44" s="305">
        <v>0</v>
      </c>
      <c r="E44" s="24">
        <v>1700</v>
      </c>
      <c r="F44" s="24">
        <v>1700</v>
      </c>
      <c r="G44" s="248">
        <f t="shared" si="19"/>
        <v>1</v>
      </c>
      <c r="H44" s="642">
        <f t="shared" si="17"/>
        <v>0</v>
      </c>
      <c r="I44" s="305">
        <v>0</v>
      </c>
      <c r="J44" s="24">
        <v>0</v>
      </c>
      <c r="K44" s="24">
        <v>0</v>
      </c>
      <c r="L44" s="24">
        <v>0</v>
      </c>
      <c r="M44" s="642">
        <f t="shared" si="18"/>
        <v>0</v>
      </c>
      <c r="N44" s="305">
        <v>0</v>
      </c>
      <c r="O44" s="24">
        <v>0</v>
      </c>
      <c r="P44" s="24">
        <v>0</v>
      </c>
      <c r="Q44" s="24">
        <v>0</v>
      </c>
      <c r="R44" s="642">
        <f t="shared" si="11"/>
        <v>0</v>
      </c>
      <c r="S44" s="304"/>
      <c r="T44" s="24"/>
      <c r="U44" s="24"/>
      <c r="V44" s="42"/>
      <c r="W44" s="416"/>
      <c r="X44" s="40"/>
    </row>
    <row r="45" spans="2:24" x14ac:dyDescent="0.35">
      <c r="B45" s="192" t="s">
        <v>323</v>
      </c>
      <c r="C45" s="413" t="s">
        <v>345</v>
      </c>
      <c r="D45" s="305">
        <v>142</v>
      </c>
      <c r="E45" s="24">
        <v>229.90882910000002</v>
      </c>
      <c r="F45" s="24">
        <v>36.720382790000002</v>
      </c>
      <c r="G45" s="248">
        <f t="shared" si="19"/>
        <v>0.1597171493315217</v>
      </c>
      <c r="H45" s="642">
        <f t="shared" si="17"/>
        <v>7.978894713181103E-3</v>
      </c>
      <c r="I45" s="305">
        <v>142</v>
      </c>
      <c r="J45" s="24">
        <v>267.37789350999998</v>
      </c>
      <c r="K45" s="24">
        <v>50.881037499999998</v>
      </c>
      <c r="L45" s="248">
        <f t="shared" si="20"/>
        <v>0.19029635110090745</v>
      </c>
      <c r="M45" s="642">
        <f t="shared" si="18"/>
        <v>7.99235209351668E-3</v>
      </c>
      <c r="N45" s="305">
        <v>155</v>
      </c>
      <c r="O45" s="24">
        <v>88.32</v>
      </c>
      <c r="P45" s="24">
        <v>6.2019652599999997</v>
      </c>
      <c r="Q45" s="248">
        <f t="shared" si="21"/>
        <v>7.0221526947463767E-2</v>
      </c>
      <c r="R45" s="642">
        <f t="shared" si="11"/>
        <v>1.1655549007459768E-2</v>
      </c>
      <c r="S45" s="304"/>
      <c r="T45" s="24"/>
      <c r="U45" s="24"/>
      <c r="V45" s="42"/>
      <c r="W45" s="416"/>
      <c r="X45" s="40"/>
    </row>
    <row r="46" spans="2:24" x14ac:dyDescent="0.35">
      <c r="B46" s="192" t="s">
        <v>406</v>
      </c>
      <c r="C46" s="413" t="s">
        <v>411</v>
      </c>
      <c r="D46" s="305">
        <v>0</v>
      </c>
      <c r="E46" s="24">
        <v>589.79999999999995</v>
      </c>
      <c r="F46" s="24">
        <v>210.71445236000002</v>
      </c>
      <c r="G46" s="248">
        <f t="shared" si="19"/>
        <v>0.35726424611732799</v>
      </c>
      <c r="H46" s="642">
        <f t="shared" si="17"/>
        <v>0</v>
      </c>
      <c r="I46" s="305">
        <v>0</v>
      </c>
      <c r="J46" s="24">
        <v>500</v>
      </c>
      <c r="K46" s="24">
        <v>0</v>
      </c>
      <c r="L46" s="248">
        <f t="shared" si="20"/>
        <v>0</v>
      </c>
      <c r="M46" s="642">
        <f t="shared" si="18"/>
        <v>0</v>
      </c>
      <c r="N46" s="560">
        <v>0</v>
      </c>
      <c r="O46" s="153">
        <v>0</v>
      </c>
      <c r="P46" s="153">
        <v>0</v>
      </c>
      <c r="Q46" s="153">
        <v>0</v>
      </c>
      <c r="R46" s="642">
        <f t="shared" si="11"/>
        <v>0</v>
      </c>
      <c r="S46" s="304"/>
      <c r="T46" s="24"/>
      <c r="U46" s="24"/>
      <c r="V46" s="42"/>
      <c r="W46" s="416"/>
      <c r="X46" s="40"/>
    </row>
    <row r="47" spans="2:24" x14ac:dyDescent="0.35">
      <c r="B47" s="192" t="s">
        <v>488</v>
      </c>
      <c r="C47" s="413" t="s">
        <v>489</v>
      </c>
      <c r="D47" s="305">
        <v>0</v>
      </c>
      <c r="E47" s="24">
        <v>430</v>
      </c>
      <c r="F47" s="24">
        <v>430</v>
      </c>
      <c r="G47" s="248">
        <f t="shared" si="19"/>
        <v>1</v>
      </c>
      <c r="H47" s="642">
        <f t="shared" ref="H47" si="30">D47/$D$8</f>
        <v>0</v>
      </c>
      <c r="I47" s="305">
        <v>0</v>
      </c>
      <c r="J47" s="24">
        <v>0</v>
      </c>
      <c r="K47" s="24">
        <v>0</v>
      </c>
      <c r="L47" s="24">
        <v>0</v>
      </c>
      <c r="M47" s="642">
        <f t="shared" si="18"/>
        <v>0</v>
      </c>
      <c r="N47" s="305">
        <v>0</v>
      </c>
      <c r="O47" s="24">
        <v>0</v>
      </c>
      <c r="P47" s="24">
        <v>0</v>
      </c>
      <c r="Q47" s="24">
        <v>0</v>
      </c>
      <c r="R47" s="642">
        <f t="shared" si="11"/>
        <v>0</v>
      </c>
      <c r="S47" s="304"/>
      <c r="T47" s="24"/>
      <c r="U47" s="24"/>
      <c r="V47" s="42"/>
      <c r="W47" s="416"/>
      <c r="X47" s="40"/>
    </row>
    <row r="48" spans="2:24" x14ac:dyDescent="0.35">
      <c r="B48" s="192" t="s">
        <v>407</v>
      </c>
      <c r="C48" s="413" t="s">
        <v>412</v>
      </c>
      <c r="D48" s="305">
        <v>0</v>
      </c>
      <c r="E48" s="24">
        <v>550</v>
      </c>
      <c r="F48" s="24">
        <v>0.92920899999999995</v>
      </c>
      <c r="G48" s="248">
        <f t="shared" si="19"/>
        <v>1.6894709090909091E-3</v>
      </c>
      <c r="H48" s="642">
        <f t="shared" si="17"/>
        <v>0</v>
      </c>
      <c r="I48" s="305">
        <v>0</v>
      </c>
      <c r="J48" s="24">
        <v>500</v>
      </c>
      <c r="K48" s="24">
        <v>0</v>
      </c>
      <c r="L48" s="248">
        <f t="shared" si="20"/>
        <v>0</v>
      </c>
      <c r="M48" s="642">
        <f t="shared" si="18"/>
        <v>0</v>
      </c>
      <c r="N48" s="560">
        <v>0</v>
      </c>
      <c r="O48" s="153">
        <v>0</v>
      </c>
      <c r="P48" s="153">
        <v>0</v>
      </c>
      <c r="Q48" s="153">
        <v>0</v>
      </c>
      <c r="R48" s="642">
        <f t="shared" si="11"/>
        <v>0</v>
      </c>
      <c r="S48" s="304"/>
      <c r="T48" s="24"/>
      <c r="U48" s="24"/>
      <c r="V48" s="42"/>
      <c r="W48" s="416"/>
      <c r="X48" s="40"/>
    </row>
    <row r="49" spans="2:24" x14ac:dyDescent="0.35">
      <c r="B49" s="192" t="s">
        <v>490</v>
      </c>
      <c r="C49" s="413" t="s">
        <v>491</v>
      </c>
      <c r="D49" s="305">
        <v>0</v>
      </c>
      <c r="E49" s="24">
        <v>348</v>
      </c>
      <c r="F49" s="24">
        <v>348</v>
      </c>
      <c r="G49" s="248">
        <f t="shared" si="19"/>
        <v>1</v>
      </c>
      <c r="H49" s="642">
        <f t="shared" si="17"/>
        <v>0</v>
      </c>
      <c r="I49" s="305">
        <v>0</v>
      </c>
      <c r="J49" s="24">
        <v>0</v>
      </c>
      <c r="K49" s="24">
        <v>0</v>
      </c>
      <c r="L49" s="24">
        <v>0</v>
      </c>
      <c r="M49" s="642">
        <f t="shared" ref="M49" si="31">I49/$I$8</f>
        <v>0</v>
      </c>
      <c r="N49" s="305">
        <v>0</v>
      </c>
      <c r="O49" s="24">
        <v>0</v>
      </c>
      <c r="P49" s="24">
        <v>0</v>
      </c>
      <c r="Q49" s="24">
        <v>0</v>
      </c>
      <c r="R49" s="642">
        <f t="shared" ref="R49" si="32">N49/$N$8</f>
        <v>0</v>
      </c>
      <c r="S49" s="304"/>
      <c r="T49" s="24"/>
      <c r="U49" s="24"/>
      <c r="V49" s="42"/>
      <c r="W49" s="416"/>
      <c r="X49" s="40"/>
    </row>
    <row r="50" spans="2:24" x14ac:dyDescent="0.35">
      <c r="B50" s="192" t="s">
        <v>324</v>
      </c>
      <c r="C50" s="413" t="s">
        <v>346</v>
      </c>
      <c r="D50" s="305">
        <v>256</v>
      </c>
      <c r="E50" s="24">
        <v>39.306227159999999</v>
      </c>
      <c r="F50" s="24">
        <v>22.07278114</v>
      </c>
      <c r="G50" s="248">
        <f t="shared" si="19"/>
        <v>0.56155939490581219</v>
      </c>
      <c r="H50" s="642">
        <f t="shared" si="17"/>
        <v>1.4384486243481424E-2</v>
      </c>
      <c r="I50" s="305">
        <v>256</v>
      </c>
      <c r="J50" s="24">
        <v>257.46201551000001</v>
      </c>
      <c r="K50" s="24">
        <v>210.68668069999998</v>
      </c>
      <c r="L50" s="248">
        <f>K46/J46</f>
        <v>0</v>
      </c>
      <c r="M50" s="642">
        <f t="shared" si="18"/>
        <v>1.4408747436199083E-2</v>
      </c>
      <c r="N50" s="305">
        <v>256</v>
      </c>
      <c r="O50" s="24">
        <v>288.7</v>
      </c>
      <c r="P50" s="24">
        <v>244.60777149</v>
      </c>
      <c r="Q50" s="248">
        <f t="shared" si="21"/>
        <v>0.84727319532386569</v>
      </c>
      <c r="R50" s="642">
        <f t="shared" si="11"/>
        <v>1.9250455134901295E-2</v>
      </c>
      <c r="S50" s="304"/>
      <c r="T50" s="24"/>
      <c r="U50" s="24"/>
      <c r="V50" s="42"/>
      <c r="W50" s="416"/>
      <c r="X50" s="40"/>
    </row>
    <row r="51" spans="2:24" x14ac:dyDescent="0.35">
      <c r="B51" s="192" t="s">
        <v>325</v>
      </c>
      <c r="C51" s="413" t="s">
        <v>347</v>
      </c>
      <c r="D51" s="305">
        <v>155</v>
      </c>
      <c r="E51" s="24">
        <v>68.318470319999989</v>
      </c>
      <c r="F51" s="24">
        <v>32.630943590000001</v>
      </c>
      <c r="G51" s="248">
        <f t="shared" si="19"/>
        <v>0.47762989184562304</v>
      </c>
      <c r="H51" s="642">
        <f t="shared" si="17"/>
        <v>8.7093569052328935E-3</v>
      </c>
      <c r="I51" s="305">
        <v>155</v>
      </c>
      <c r="J51" s="24">
        <v>185.143</v>
      </c>
      <c r="K51" s="24">
        <v>103.07232626000001</v>
      </c>
      <c r="L51" s="248">
        <f>K48/J48</f>
        <v>0</v>
      </c>
      <c r="M51" s="642">
        <f t="shared" si="18"/>
        <v>8.7240462992611637E-3</v>
      </c>
      <c r="N51" s="305">
        <v>150</v>
      </c>
      <c r="O51" s="24">
        <v>150.70500000000001</v>
      </c>
      <c r="P51" s="24">
        <v>31.082000000000001</v>
      </c>
      <c r="Q51" s="248">
        <f t="shared" si="21"/>
        <v>0.20624398659633056</v>
      </c>
      <c r="R51" s="642">
        <f t="shared" si="11"/>
        <v>1.1279563555606227E-2</v>
      </c>
      <c r="S51" s="304"/>
      <c r="T51" s="24"/>
      <c r="U51" s="24"/>
      <c r="V51" s="42"/>
      <c r="W51" s="416"/>
      <c r="X51" s="40"/>
    </row>
    <row r="52" spans="2:24" x14ac:dyDescent="0.35">
      <c r="B52" s="192" t="s">
        <v>326</v>
      </c>
      <c r="C52" s="413" t="s">
        <v>348</v>
      </c>
      <c r="D52" s="305">
        <v>10</v>
      </c>
      <c r="E52" s="24">
        <v>7.2058400000000002</v>
      </c>
      <c r="F52" s="24">
        <v>1.14656055</v>
      </c>
      <c r="G52" s="248">
        <f t="shared" si="19"/>
        <v>0.15911546051535977</v>
      </c>
      <c r="H52" s="642">
        <f t="shared" si="17"/>
        <v>5.618939938859932E-4</v>
      </c>
      <c r="I52" s="305">
        <v>10</v>
      </c>
      <c r="J52" s="24">
        <v>60.548999999999999</v>
      </c>
      <c r="K52" s="24">
        <v>53.343159999999997</v>
      </c>
      <c r="L52" s="248">
        <f t="shared" ref="L52:L56" si="33">K50/J50</f>
        <v>0.81832141445275353</v>
      </c>
      <c r="M52" s="642">
        <f t="shared" si="18"/>
        <v>5.6284169672652675E-4</v>
      </c>
      <c r="N52" s="305">
        <v>40</v>
      </c>
      <c r="O52" s="24">
        <v>60</v>
      </c>
      <c r="P52" s="24">
        <v>9.4510000000000005</v>
      </c>
      <c r="Q52" s="248">
        <f t="shared" si="21"/>
        <v>0.15751666666666667</v>
      </c>
      <c r="R52" s="642">
        <f t="shared" si="11"/>
        <v>3.0078836148283274E-3</v>
      </c>
      <c r="S52" s="304"/>
      <c r="T52" s="24"/>
      <c r="U52" s="24"/>
      <c r="V52" s="42"/>
      <c r="W52" s="416"/>
      <c r="X52" s="40"/>
    </row>
    <row r="53" spans="2:24" x14ac:dyDescent="0.35">
      <c r="B53" s="192" t="s">
        <v>327</v>
      </c>
      <c r="C53" s="413" t="s">
        <v>349</v>
      </c>
      <c r="D53" s="305">
        <v>20</v>
      </c>
      <c r="E53" s="24">
        <v>15.772399999999999</v>
      </c>
      <c r="F53" s="24">
        <v>0</v>
      </c>
      <c r="G53" s="248">
        <f t="shared" si="19"/>
        <v>0</v>
      </c>
      <c r="H53" s="642">
        <f t="shared" si="17"/>
        <v>1.1237879877719864E-3</v>
      </c>
      <c r="I53" s="305">
        <v>20</v>
      </c>
      <c r="J53" s="24">
        <v>21.231999999999999</v>
      </c>
      <c r="K53" s="24">
        <v>5.4596</v>
      </c>
      <c r="L53" s="248">
        <f t="shared" si="33"/>
        <v>0.55671738202362508</v>
      </c>
      <c r="M53" s="642">
        <f t="shared" si="18"/>
        <v>1.1256833934530535E-3</v>
      </c>
      <c r="N53" s="305">
        <v>40</v>
      </c>
      <c r="O53" s="24">
        <v>40</v>
      </c>
      <c r="P53" s="24">
        <v>38.768000000000001</v>
      </c>
      <c r="Q53" s="248">
        <f t="shared" si="21"/>
        <v>0.96920000000000006</v>
      </c>
      <c r="R53" s="642">
        <f t="shared" si="11"/>
        <v>3.0078836148283274E-3</v>
      </c>
      <c r="S53" s="304"/>
      <c r="T53" s="24"/>
      <c r="U53" s="24"/>
      <c r="V53" s="42"/>
      <c r="W53" s="416"/>
      <c r="X53" s="40"/>
    </row>
    <row r="54" spans="2:24" x14ac:dyDescent="0.35">
      <c r="B54" s="192" t="s">
        <v>328</v>
      </c>
      <c r="C54" s="413" t="s">
        <v>350</v>
      </c>
      <c r="D54" s="305">
        <v>1450</v>
      </c>
      <c r="E54" s="24">
        <v>176.15424200999999</v>
      </c>
      <c r="F54" s="24">
        <v>153.81921984000002</v>
      </c>
      <c r="G54" s="248">
        <f t="shared" si="19"/>
        <v>0.87320758265513665</v>
      </c>
      <c r="H54" s="642">
        <f t="shared" si="17"/>
        <v>8.1474629113469005E-2</v>
      </c>
      <c r="I54" s="305">
        <v>1450</v>
      </c>
      <c r="J54" s="24">
        <v>365.02048855999999</v>
      </c>
      <c r="K54" s="24">
        <v>188.86475592000002</v>
      </c>
      <c r="L54" s="248">
        <f t="shared" si="33"/>
        <v>0.88099159358536061</v>
      </c>
      <c r="M54" s="642">
        <f t="shared" si="18"/>
        <v>8.1612046025346371E-2</v>
      </c>
      <c r="N54" s="305">
        <v>250</v>
      </c>
      <c r="O54" s="24">
        <v>272.3</v>
      </c>
      <c r="P54" s="24">
        <v>115.80955018</v>
      </c>
      <c r="Q54" s="248">
        <f t="shared" si="21"/>
        <v>0.42530132273228055</v>
      </c>
      <c r="R54" s="642">
        <f t="shared" si="11"/>
        <v>1.8799272592677045E-2</v>
      </c>
      <c r="S54" s="304"/>
      <c r="T54" s="24"/>
      <c r="U54" s="24"/>
      <c r="V54" s="42"/>
      <c r="W54" s="416"/>
      <c r="X54" s="40"/>
    </row>
    <row r="55" spans="2:24" x14ac:dyDescent="0.35">
      <c r="B55" s="192" t="s">
        <v>329</v>
      </c>
      <c r="C55" s="413" t="s">
        <v>351</v>
      </c>
      <c r="D55" s="305">
        <v>131.62</v>
      </c>
      <c r="E55" s="24">
        <v>8</v>
      </c>
      <c r="F55" s="24">
        <v>8</v>
      </c>
      <c r="G55" s="248">
        <f t="shared" si="19"/>
        <v>1</v>
      </c>
      <c r="H55" s="642">
        <f t="shared" si="17"/>
        <v>7.3956487475274422E-3</v>
      </c>
      <c r="I55" s="305">
        <v>131.62</v>
      </c>
      <c r="J55" s="24">
        <v>137</v>
      </c>
      <c r="K55" s="24">
        <v>129</v>
      </c>
      <c r="L55" s="248">
        <f t="shared" si="33"/>
        <v>0.2571401657874906</v>
      </c>
      <c r="M55" s="642">
        <f t="shared" si="18"/>
        <v>7.408122412314545E-3</v>
      </c>
      <c r="N55" s="305">
        <v>182.78</v>
      </c>
      <c r="O55" s="24">
        <v>182.78</v>
      </c>
      <c r="P55" s="24">
        <v>182.78</v>
      </c>
      <c r="Q55" s="248">
        <f t="shared" si="21"/>
        <v>1</v>
      </c>
      <c r="R55" s="642">
        <f t="shared" si="11"/>
        <v>1.3744524177958042E-2</v>
      </c>
      <c r="S55" s="304"/>
      <c r="T55" s="24"/>
      <c r="U55" s="24"/>
      <c r="V55" s="42"/>
      <c r="W55" s="416"/>
      <c r="X55" s="40"/>
    </row>
    <row r="56" spans="2:24" x14ac:dyDescent="0.35">
      <c r="B56" s="192" t="s">
        <v>408</v>
      </c>
      <c r="C56" s="413" t="s">
        <v>413</v>
      </c>
      <c r="D56" s="305">
        <v>0</v>
      </c>
      <c r="E56" s="24">
        <v>420.9</v>
      </c>
      <c r="F56" s="24">
        <v>386.84094803000005</v>
      </c>
      <c r="G56" s="248">
        <f t="shared" si="19"/>
        <v>0.91908041822285591</v>
      </c>
      <c r="H56" s="642">
        <f t="shared" si="17"/>
        <v>0</v>
      </c>
      <c r="I56" s="305">
        <v>0</v>
      </c>
      <c r="J56" s="24">
        <v>350</v>
      </c>
      <c r="K56" s="24">
        <v>0</v>
      </c>
      <c r="L56" s="248">
        <f t="shared" si="33"/>
        <v>0.51740864373139295</v>
      </c>
      <c r="M56" s="642">
        <f t="shared" si="18"/>
        <v>0</v>
      </c>
      <c r="N56" s="560">
        <v>0</v>
      </c>
      <c r="O56" s="153">
        <v>0</v>
      </c>
      <c r="P56" s="153">
        <v>0</v>
      </c>
      <c r="Q56" s="153">
        <v>0</v>
      </c>
      <c r="R56" s="642">
        <f t="shared" si="11"/>
        <v>0</v>
      </c>
      <c r="S56" s="304"/>
      <c r="T56" s="24"/>
      <c r="U56" s="24"/>
      <c r="V56" s="42"/>
      <c r="W56" s="416"/>
      <c r="X56" s="40"/>
    </row>
    <row r="57" spans="2:24" x14ac:dyDescent="0.35">
      <c r="B57" s="192" t="s">
        <v>330</v>
      </c>
      <c r="C57" s="413" t="s">
        <v>352</v>
      </c>
      <c r="D57" s="305">
        <v>86.6</v>
      </c>
      <c r="E57" s="24">
        <v>205.11511625999998</v>
      </c>
      <c r="F57" s="24">
        <v>141.35226237999998</v>
      </c>
      <c r="G57" s="248">
        <f t="shared" si="19"/>
        <v>0.68913625166867065</v>
      </c>
      <c r="H57" s="642">
        <f t="shared" si="17"/>
        <v>4.8660019870527009E-3</v>
      </c>
      <c r="I57" s="305">
        <v>86.6</v>
      </c>
      <c r="J57" s="24">
        <v>215.59527603000001</v>
      </c>
      <c r="K57" s="24">
        <v>121.47420417999999</v>
      </c>
      <c r="L57" s="248">
        <f t="shared" ref="L57:L66" si="34">K54/J54</f>
        <v>0.51740864373139295</v>
      </c>
      <c r="M57" s="642">
        <f t="shared" si="18"/>
        <v>4.8742090936517209E-3</v>
      </c>
      <c r="N57" s="305">
        <v>113.8</v>
      </c>
      <c r="O57" s="24">
        <v>186</v>
      </c>
      <c r="P57" s="24">
        <v>155.00472396999999</v>
      </c>
      <c r="Q57" s="248">
        <f t="shared" si="21"/>
        <v>0.83335873102150526</v>
      </c>
      <c r="R57" s="642">
        <f t="shared" si="11"/>
        <v>8.5574288841865909E-3</v>
      </c>
      <c r="S57" s="304"/>
      <c r="T57" s="24"/>
      <c r="U57" s="24"/>
      <c r="V57" s="42"/>
      <c r="W57" s="416"/>
      <c r="X57" s="40"/>
    </row>
    <row r="58" spans="2:24" x14ac:dyDescent="0.35">
      <c r="B58" s="192" t="s">
        <v>331</v>
      </c>
      <c r="C58" s="413" t="s">
        <v>353</v>
      </c>
      <c r="D58" s="305">
        <v>60.254660000000001</v>
      </c>
      <c r="E58" s="24">
        <v>16.577672010000001</v>
      </c>
      <c r="F58" s="24">
        <v>6.8964100399999992</v>
      </c>
      <c r="G58" s="248">
        <f t="shared" si="19"/>
        <v>0.41600594075211161</v>
      </c>
      <c r="H58" s="642">
        <f t="shared" si="17"/>
        <v>3.3856731557642596E-3</v>
      </c>
      <c r="I58" s="305">
        <v>60.254660000000001</v>
      </c>
      <c r="J58" s="24">
        <v>24.3614043</v>
      </c>
      <c r="K58" s="24">
        <v>8.8716590699999998</v>
      </c>
      <c r="L58" s="248">
        <f t="shared" si="34"/>
        <v>0.94160583941605835</v>
      </c>
      <c r="M58" s="642">
        <f t="shared" si="18"/>
        <v>3.3913835070079981E-3</v>
      </c>
      <c r="N58" s="305">
        <v>130.374</v>
      </c>
      <c r="O58" s="24">
        <v>167.28221859000001</v>
      </c>
      <c r="P58" s="24">
        <v>136.40017062000001</v>
      </c>
      <c r="Q58" s="248">
        <f t="shared" si="21"/>
        <v>0.81538953613659149</v>
      </c>
      <c r="R58" s="642">
        <f t="shared" si="11"/>
        <v>9.8037454599907078E-3</v>
      </c>
      <c r="S58" s="304"/>
      <c r="T58" s="24"/>
      <c r="U58" s="24"/>
      <c r="V58" s="42"/>
      <c r="W58" s="416"/>
      <c r="X58" s="40"/>
    </row>
    <row r="59" spans="2:24" x14ac:dyDescent="0.35">
      <c r="B59" s="192" t="s">
        <v>332</v>
      </c>
      <c r="C59" s="413" t="s">
        <v>354</v>
      </c>
      <c r="D59" s="305">
        <v>75.830389999999994</v>
      </c>
      <c r="E59" s="24">
        <v>263.30078515999998</v>
      </c>
      <c r="F59" s="24">
        <v>178.241534</v>
      </c>
      <c r="G59" s="248">
        <f t="shared" si="19"/>
        <v>0.67695025630739381</v>
      </c>
      <c r="H59" s="642">
        <f t="shared" si="17"/>
        <v>4.2608640695032474E-3</v>
      </c>
      <c r="I59" s="305">
        <v>75.830389999999994</v>
      </c>
      <c r="J59" s="24">
        <v>141.81681078</v>
      </c>
      <c r="K59" s="24">
        <v>86.169783690000045</v>
      </c>
      <c r="L59" s="248">
        <f t="shared" si="34"/>
        <v>0</v>
      </c>
      <c r="M59" s="642">
        <f t="shared" si="18"/>
        <v>4.268050537103424E-3</v>
      </c>
      <c r="N59" s="305">
        <v>258.08</v>
      </c>
      <c r="O59" s="24">
        <v>270.46751431000001</v>
      </c>
      <c r="P59" s="24">
        <v>188.86830828999999</v>
      </c>
      <c r="Q59" s="248">
        <f t="shared" si="21"/>
        <v>0.69830311700031378</v>
      </c>
      <c r="R59" s="642">
        <f t="shared" si="11"/>
        <v>1.9406865082872368E-2</v>
      </c>
      <c r="S59" s="304"/>
      <c r="T59" s="24"/>
      <c r="U59" s="24"/>
      <c r="V59" s="42"/>
      <c r="W59" s="416"/>
      <c r="X59" s="40"/>
    </row>
    <row r="60" spans="2:24" x14ac:dyDescent="0.35">
      <c r="B60" s="192" t="s">
        <v>333</v>
      </c>
      <c r="C60" s="413" t="s">
        <v>355</v>
      </c>
      <c r="D60" s="305">
        <v>442.572</v>
      </c>
      <c r="E60" s="24">
        <v>234.68626573</v>
      </c>
      <c r="F60" s="24">
        <v>184.54545650999992</v>
      </c>
      <c r="G60" s="248">
        <f t="shared" si="19"/>
        <v>0.78634962270145936</v>
      </c>
      <c r="H60" s="642">
        <f t="shared" si="17"/>
        <v>2.4867854866211177E-2</v>
      </c>
      <c r="I60" s="305">
        <v>442.572</v>
      </c>
      <c r="J60" s="24">
        <v>652.77475116999994</v>
      </c>
      <c r="K60" s="24">
        <v>532.81621108999991</v>
      </c>
      <c r="L60" s="248">
        <f t="shared" si="34"/>
        <v>0.5634362979414117</v>
      </c>
      <c r="M60" s="642">
        <f t="shared" si="18"/>
        <v>2.490979754036524E-2</v>
      </c>
      <c r="N60" s="305">
        <v>521.5</v>
      </c>
      <c r="O60" s="24">
        <v>523.05646248000005</v>
      </c>
      <c r="P60" s="24">
        <v>387.84351276000001</v>
      </c>
      <c r="Q60" s="248">
        <f t="shared" si="21"/>
        <v>0.74149454328715014</v>
      </c>
      <c r="R60" s="642">
        <f t="shared" si="11"/>
        <v>3.9215282628324313E-2</v>
      </c>
      <c r="S60" s="304"/>
      <c r="T60" s="24"/>
      <c r="U60" s="24"/>
      <c r="V60" s="42"/>
      <c r="W60" s="416"/>
      <c r="X60" s="40"/>
    </row>
    <row r="61" spans="2:24" x14ac:dyDescent="0.35">
      <c r="B61" s="192" t="s">
        <v>334</v>
      </c>
      <c r="C61" s="413" t="s">
        <v>356</v>
      </c>
      <c r="D61" s="305">
        <v>219.01</v>
      </c>
      <c r="E61" s="24">
        <v>138.76706083000002</v>
      </c>
      <c r="F61" s="24">
        <v>98.353409830000004</v>
      </c>
      <c r="G61" s="248">
        <f t="shared" si="19"/>
        <v>0.70876625361756596</v>
      </c>
      <c r="H61" s="642">
        <f t="shared" si="17"/>
        <v>1.2306040360097135E-2</v>
      </c>
      <c r="I61" s="305">
        <v>219.01</v>
      </c>
      <c r="J61" s="24">
        <v>226.21073530000001</v>
      </c>
      <c r="K61" s="24">
        <v>121.77807783</v>
      </c>
      <c r="L61" s="248">
        <f t="shared" si="34"/>
        <v>0.36416862348120055</v>
      </c>
      <c r="M61" s="642">
        <f t="shared" si="18"/>
        <v>1.2326796000007662E-2</v>
      </c>
      <c r="N61" s="305">
        <v>151.01</v>
      </c>
      <c r="O61" s="24">
        <v>151.01</v>
      </c>
      <c r="P61" s="24">
        <v>46.159794380000001</v>
      </c>
      <c r="Q61" s="248">
        <f t="shared" si="21"/>
        <v>0.30567375922124362</v>
      </c>
      <c r="R61" s="642">
        <f t="shared" si="11"/>
        <v>1.1355512616880642E-2</v>
      </c>
      <c r="S61" s="304"/>
      <c r="T61" s="24"/>
      <c r="U61" s="24"/>
      <c r="V61" s="42"/>
      <c r="W61" s="416"/>
      <c r="X61" s="40"/>
    </row>
    <row r="62" spans="2:24" x14ac:dyDescent="0.35">
      <c r="B62" s="192" t="s">
        <v>335</v>
      </c>
      <c r="C62" s="413" t="s">
        <v>357</v>
      </c>
      <c r="D62" s="305">
        <v>41.948009999999996</v>
      </c>
      <c r="E62" s="24">
        <v>0</v>
      </c>
      <c r="F62" s="24">
        <v>0</v>
      </c>
      <c r="G62" s="24">
        <v>0</v>
      </c>
      <c r="H62" s="642">
        <f t="shared" si="17"/>
        <v>2.3570334874469579E-3</v>
      </c>
      <c r="I62" s="305">
        <v>41.948009999999996</v>
      </c>
      <c r="J62" s="24">
        <v>41.948009999999996</v>
      </c>
      <c r="K62" s="24">
        <v>41.898962969999999</v>
      </c>
      <c r="L62" s="248">
        <f t="shared" si="34"/>
        <v>0.60761332324469608</v>
      </c>
      <c r="M62" s="642">
        <f t="shared" si="18"/>
        <v>2.3610089122701309E-3</v>
      </c>
      <c r="N62" s="305">
        <v>111.66</v>
      </c>
      <c r="O62" s="24">
        <v>111.66</v>
      </c>
      <c r="P62" s="24">
        <v>111.66</v>
      </c>
      <c r="Q62" s="248">
        <f t="shared" si="21"/>
        <v>1</v>
      </c>
      <c r="R62" s="642">
        <f t="shared" si="11"/>
        <v>8.3965071107932748E-3</v>
      </c>
      <c r="S62" s="304"/>
      <c r="T62" s="24"/>
      <c r="U62" s="24"/>
      <c r="V62" s="42"/>
      <c r="W62" s="416"/>
      <c r="X62" s="40"/>
    </row>
    <row r="63" spans="2:24" x14ac:dyDescent="0.35">
      <c r="B63" s="192" t="s">
        <v>336</v>
      </c>
      <c r="C63" s="413" t="s">
        <v>358</v>
      </c>
      <c r="D63" s="305">
        <v>424.24304999999998</v>
      </c>
      <c r="E63" s="24">
        <v>154.47658749999999</v>
      </c>
      <c r="F63" s="24">
        <v>104.01295642999999</v>
      </c>
      <c r="G63" s="248">
        <f t="shared" si="19"/>
        <v>0.67332505276891874</v>
      </c>
      <c r="H63" s="642">
        <f t="shared" si="17"/>
        <v>2.3837962174287509E-2</v>
      </c>
      <c r="I63" s="305">
        <v>424.24304999999998</v>
      </c>
      <c r="J63" s="24">
        <v>409.00982863000002</v>
      </c>
      <c r="K63" s="24">
        <v>253.20178475</v>
      </c>
      <c r="L63" s="248">
        <f t="shared" si="34"/>
        <v>0.81623287379759635</v>
      </c>
      <c r="M63" s="642">
        <f t="shared" si="18"/>
        <v>2.3878167808643668E-2</v>
      </c>
      <c r="N63" s="305">
        <v>307.04000000000002</v>
      </c>
      <c r="O63" s="24">
        <v>341.82488470999999</v>
      </c>
      <c r="P63" s="24">
        <v>220.17844528000001</v>
      </c>
      <c r="Q63" s="248">
        <f t="shared" si="21"/>
        <v>0.64412643762550137</v>
      </c>
      <c r="R63" s="642">
        <f t="shared" si="11"/>
        <v>2.308851462742224E-2</v>
      </c>
      <c r="S63" s="304"/>
      <c r="T63" s="24"/>
      <c r="U63" s="24"/>
      <c r="V63" s="42"/>
      <c r="W63" s="416"/>
      <c r="X63" s="40"/>
    </row>
    <row r="64" spans="2:24" x14ac:dyDescent="0.35">
      <c r="B64" s="192" t="s">
        <v>337</v>
      </c>
      <c r="C64" s="413" t="s">
        <v>359</v>
      </c>
      <c r="D64" s="305">
        <v>6.8579999999999997</v>
      </c>
      <c r="E64" s="24">
        <v>5.06071881</v>
      </c>
      <c r="F64" s="24">
        <v>4.0226681299999996</v>
      </c>
      <c r="G64" s="248">
        <f t="shared" si="19"/>
        <v>0.79488078295343967</v>
      </c>
      <c r="H64" s="642">
        <f t="shared" si="17"/>
        <v>3.8534690100701407E-4</v>
      </c>
      <c r="I64" s="305">
        <v>6.8579999999999997</v>
      </c>
      <c r="J64" s="24">
        <v>14.358000000000001</v>
      </c>
      <c r="K64" s="24">
        <v>9.2972811899999996</v>
      </c>
      <c r="L64" s="248">
        <f t="shared" si="34"/>
        <v>0.53833907426408512</v>
      </c>
      <c r="M64" s="642">
        <f t="shared" si="18"/>
        <v>3.8599683561505197E-4</v>
      </c>
      <c r="N64" s="305">
        <v>61.930999999999997</v>
      </c>
      <c r="O64" s="24">
        <v>48.497604869999996</v>
      </c>
      <c r="P64" s="24">
        <v>37.336767590000001</v>
      </c>
      <c r="Q64" s="248">
        <f t="shared" si="21"/>
        <v>0.7698682788579535</v>
      </c>
      <c r="R64" s="642">
        <f t="shared" si="11"/>
        <v>4.6570310037483279E-3</v>
      </c>
      <c r="S64" s="304"/>
      <c r="T64" s="24"/>
      <c r="U64" s="24"/>
      <c r="V64" s="42"/>
      <c r="W64" s="416"/>
      <c r="X64" s="40"/>
    </row>
    <row r="65" spans="2:24" x14ac:dyDescent="0.35">
      <c r="B65" s="192" t="s">
        <v>338</v>
      </c>
      <c r="C65" s="413" t="s">
        <v>360</v>
      </c>
      <c r="D65" s="305">
        <v>240</v>
      </c>
      <c r="E65" s="24">
        <v>0</v>
      </c>
      <c r="F65" s="24">
        <v>0</v>
      </c>
      <c r="G65" s="24">
        <v>0</v>
      </c>
      <c r="H65" s="642">
        <f t="shared" si="17"/>
        <v>1.3485455853263837E-2</v>
      </c>
      <c r="I65" s="305">
        <v>240</v>
      </c>
      <c r="J65" s="24">
        <v>140</v>
      </c>
      <c r="K65" s="24">
        <v>140</v>
      </c>
      <c r="L65" s="248">
        <f t="shared" si="34"/>
        <v>0.99883076622705114</v>
      </c>
      <c r="M65" s="642">
        <f t="shared" si="18"/>
        <v>1.3508200721436641E-2</v>
      </c>
      <c r="N65" s="305">
        <v>120</v>
      </c>
      <c r="O65" s="24">
        <v>120</v>
      </c>
      <c r="P65" s="24">
        <v>120</v>
      </c>
      <c r="Q65" s="248">
        <f t="shared" si="21"/>
        <v>1</v>
      </c>
      <c r="R65" s="642">
        <f t="shared" si="11"/>
        <v>9.0236508444849813E-3</v>
      </c>
      <c r="S65" s="304"/>
      <c r="T65" s="24"/>
      <c r="U65" s="24"/>
      <c r="V65" s="42"/>
      <c r="W65" s="416"/>
      <c r="X65" s="40"/>
    </row>
    <row r="66" spans="2:24" x14ac:dyDescent="0.35">
      <c r="B66" s="192" t="s">
        <v>409</v>
      </c>
      <c r="C66" s="413" t="s">
        <v>414</v>
      </c>
      <c r="D66" s="305">
        <v>0</v>
      </c>
      <c r="E66" s="24">
        <v>27</v>
      </c>
      <c r="F66" s="24">
        <v>0</v>
      </c>
      <c r="G66" s="248">
        <f t="shared" si="19"/>
        <v>0</v>
      </c>
      <c r="H66" s="642">
        <f t="shared" si="17"/>
        <v>0</v>
      </c>
      <c r="I66" s="305">
        <v>0</v>
      </c>
      <c r="J66" s="24">
        <v>570</v>
      </c>
      <c r="K66" s="24">
        <v>543</v>
      </c>
      <c r="L66" s="248">
        <f t="shared" si="34"/>
        <v>0.61906039177129979</v>
      </c>
      <c r="M66" s="642">
        <f t="shared" si="18"/>
        <v>0</v>
      </c>
      <c r="N66" s="560">
        <v>0</v>
      </c>
      <c r="O66" s="153">
        <v>0</v>
      </c>
      <c r="P66" s="153">
        <v>0</v>
      </c>
      <c r="Q66" s="153">
        <v>0</v>
      </c>
      <c r="R66" s="642">
        <f t="shared" si="11"/>
        <v>0</v>
      </c>
      <c r="S66" s="304"/>
      <c r="T66" s="24"/>
      <c r="U66" s="24"/>
      <c r="V66" s="42"/>
      <c r="W66" s="416"/>
      <c r="X66" s="40"/>
    </row>
    <row r="67" spans="2:24" x14ac:dyDescent="0.35">
      <c r="B67" s="192" t="s">
        <v>339</v>
      </c>
      <c r="C67" s="413" t="s">
        <v>361</v>
      </c>
      <c r="D67" s="305">
        <v>65</v>
      </c>
      <c r="E67" s="24">
        <v>99.622280979999999</v>
      </c>
      <c r="F67" s="24">
        <v>24.947008850000003</v>
      </c>
      <c r="G67" s="248">
        <f t="shared" si="19"/>
        <v>0.25041595719945742</v>
      </c>
      <c r="H67" s="642">
        <f t="shared" si="17"/>
        <v>3.6523109602589554E-3</v>
      </c>
      <c r="I67" s="305">
        <v>65</v>
      </c>
      <c r="J67" s="24">
        <v>99.999956999999995</v>
      </c>
      <c r="K67" s="24">
        <v>0.37767602</v>
      </c>
      <c r="L67" s="248">
        <f>K63/J63</f>
        <v>0.61906039177129979</v>
      </c>
      <c r="M67" s="642">
        <f t="shared" si="18"/>
        <v>3.6584710287224237E-3</v>
      </c>
      <c r="N67" s="305">
        <v>35</v>
      </c>
      <c r="O67" s="24">
        <v>35</v>
      </c>
      <c r="P67" s="24">
        <v>0</v>
      </c>
      <c r="Q67" s="248">
        <f t="shared" si="21"/>
        <v>0</v>
      </c>
      <c r="R67" s="642">
        <f t="shared" si="11"/>
        <v>2.6318981629747861E-3</v>
      </c>
      <c r="S67" s="304"/>
      <c r="T67" s="24"/>
      <c r="U67" s="24"/>
      <c r="V67" s="42"/>
      <c r="W67" s="416"/>
      <c r="X67" s="40"/>
    </row>
    <row r="68" spans="2:24" x14ac:dyDescent="0.35">
      <c r="B68" s="192" t="s">
        <v>340</v>
      </c>
      <c r="C68" s="413" t="s">
        <v>362</v>
      </c>
      <c r="D68" s="690">
        <v>123</v>
      </c>
      <c r="E68" s="58">
        <v>184.40825135</v>
      </c>
      <c r="F68" s="58">
        <v>98.269223840000009</v>
      </c>
      <c r="G68" s="248">
        <f t="shared" si="19"/>
        <v>0.53288951617185865</v>
      </c>
      <c r="H68" s="642">
        <f t="shared" si="17"/>
        <v>6.9112961247977155E-3</v>
      </c>
      <c r="I68" s="690">
        <v>123</v>
      </c>
      <c r="J68" s="58">
        <v>173</v>
      </c>
      <c r="K68" s="58">
        <v>54.994731590000001</v>
      </c>
      <c r="L68" s="248">
        <f>K64/J64</f>
        <v>0.64753316548265771</v>
      </c>
      <c r="M68" s="642">
        <f t="shared" si="18"/>
        <v>6.9229528697362782E-3</v>
      </c>
      <c r="N68" s="305">
        <v>36</v>
      </c>
      <c r="O68" s="24">
        <v>86</v>
      </c>
      <c r="P68" s="24">
        <v>36</v>
      </c>
      <c r="Q68" s="248">
        <f t="shared" si="21"/>
        <v>0.41860465116279072</v>
      </c>
      <c r="R68" s="642">
        <f t="shared" si="11"/>
        <v>2.7070952533454944E-3</v>
      </c>
      <c r="S68" s="304"/>
      <c r="T68" s="24"/>
      <c r="U68" s="24"/>
      <c r="V68" s="42"/>
      <c r="W68" s="416"/>
      <c r="X68" s="40"/>
    </row>
    <row r="69" spans="2:24" x14ac:dyDescent="0.35">
      <c r="B69" s="192" t="s">
        <v>410</v>
      </c>
      <c r="C69" s="413" t="s">
        <v>415</v>
      </c>
      <c r="D69" s="305">
        <v>54</v>
      </c>
      <c r="E69" s="24">
        <v>54</v>
      </c>
      <c r="F69" s="24">
        <v>54</v>
      </c>
      <c r="G69" s="248">
        <f t="shared" si="19"/>
        <v>1</v>
      </c>
      <c r="H69" s="642">
        <f t="shared" si="17"/>
        <v>3.0342275669843631E-3</v>
      </c>
      <c r="I69" s="305">
        <v>54</v>
      </c>
      <c r="J69" s="24">
        <v>54</v>
      </c>
      <c r="K69" s="24">
        <v>0</v>
      </c>
      <c r="L69" s="248">
        <f>K65/J65</f>
        <v>1</v>
      </c>
      <c r="M69" s="642">
        <f t="shared" si="18"/>
        <v>3.0393451623232444E-3</v>
      </c>
      <c r="N69" s="560">
        <v>0</v>
      </c>
      <c r="O69" s="153">
        <v>0</v>
      </c>
      <c r="P69" s="153">
        <v>0</v>
      </c>
      <c r="Q69" s="153">
        <v>0</v>
      </c>
      <c r="R69" s="642">
        <f t="shared" si="11"/>
        <v>0</v>
      </c>
      <c r="S69" s="304"/>
      <c r="T69" s="24"/>
      <c r="U69" s="24"/>
      <c r="V69" s="42"/>
      <c r="W69" s="416"/>
      <c r="X69" s="40"/>
    </row>
    <row r="70" spans="2:24" x14ac:dyDescent="0.35">
      <c r="B70" s="192" t="s">
        <v>341</v>
      </c>
      <c r="C70" s="413" t="s">
        <v>363</v>
      </c>
      <c r="D70" s="305">
        <v>5</v>
      </c>
      <c r="E70" s="24">
        <v>5</v>
      </c>
      <c r="F70" s="24">
        <v>5</v>
      </c>
      <c r="G70" s="248">
        <f t="shared" si="19"/>
        <v>1</v>
      </c>
      <c r="H70" s="642">
        <f t="shared" si="17"/>
        <v>2.809469969429966E-4</v>
      </c>
      <c r="I70" s="305">
        <v>5</v>
      </c>
      <c r="J70" s="24">
        <v>5</v>
      </c>
      <c r="K70" s="24">
        <v>0</v>
      </c>
      <c r="L70" s="248">
        <f>K65/J65</f>
        <v>1</v>
      </c>
      <c r="M70" s="642">
        <f t="shared" si="18"/>
        <v>2.8142084836326337E-4</v>
      </c>
      <c r="N70" s="305">
        <v>5</v>
      </c>
      <c r="O70" s="24">
        <v>5</v>
      </c>
      <c r="P70" s="24">
        <v>5</v>
      </c>
      <c r="Q70" s="248">
        <f t="shared" si="21"/>
        <v>1</v>
      </c>
      <c r="R70" s="642">
        <f t="shared" si="11"/>
        <v>3.7598545185354092E-4</v>
      </c>
      <c r="S70" s="304"/>
      <c r="T70" s="24"/>
      <c r="U70" s="24"/>
      <c r="V70" s="42"/>
      <c r="W70" s="416"/>
      <c r="X70" s="40"/>
    </row>
    <row r="71" spans="2:24" x14ac:dyDescent="0.35">
      <c r="B71" s="192" t="s">
        <v>342</v>
      </c>
      <c r="C71" s="413" t="s">
        <v>364</v>
      </c>
      <c r="D71" s="305">
        <v>120.52</v>
      </c>
      <c r="E71" s="24">
        <v>17.891449999999999</v>
      </c>
      <c r="F71" s="24">
        <v>2.7880259999999999</v>
      </c>
      <c r="G71" s="248">
        <f t="shared" si="19"/>
        <v>0.15583007525941162</v>
      </c>
      <c r="H71" s="642">
        <f t="shared" si="17"/>
        <v>6.7719464143139894E-3</v>
      </c>
      <c r="I71" s="305">
        <v>120.52</v>
      </c>
      <c r="J71" s="24">
        <v>120.52</v>
      </c>
      <c r="K71" s="24">
        <v>102.62855</v>
      </c>
      <c r="L71" s="248">
        <f>K66/J66</f>
        <v>0.95263157894736838</v>
      </c>
      <c r="M71" s="642">
        <f t="shared" si="18"/>
        <v>6.7833681289480993E-3</v>
      </c>
      <c r="N71" s="305">
        <v>125.02</v>
      </c>
      <c r="O71" s="24">
        <v>125.02</v>
      </c>
      <c r="P71" s="24">
        <v>125.02</v>
      </c>
      <c r="Q71" s="248">
        <f t="shared" si="21"/>
        <v>1</v>
      </c>
      <c r="R71" s="642">
        <f t="shared" si="11"/>
        <v>9.4011402381459358E-3</v>
      </c>
      <c r="S71" s="304"/>
      <c r="T71" s="24"/>
      <c r="U71" s="24"/>
      <c r="V71" s="42"/>
      <c r="W71" s="416"/>
      <c r="X71" s="40"/>
    </row>
    <row r="72" spans="2:24" x14ac:dyDescent="0.35">
      <c r="B72" s="192" t="s">
        <v>343</v>
      </c>
      <c r="C72" s="413" t="s">
        <v>365</v>
      </c>
      <c r="D72" s="305">
        <v>18.53</v>
      </c>
      <c r="E72" s="24">
        <v>0</v>
      </c>
      <c r="F72" s="24">
        <v>0</v>
      </c>
      <c r="G72" s="24">
        <v>0</v>
      </c>
      <c r="H72" s="416">
        <f t="shared" ref="H72" si="35">D72/$D$8</f>
        <v>1.0411895706707453E-3</v>
      </c>
      <c r="I72" s="305">
        <v>18.53</v>
      </c>
      <c r="J72" s="24">
        <v>18.53</v>
      </c>
      <c r="K72" s="24">
        <v>18.53</v>
      </c>
      <c r="L72" s="248">
        <f>K65/J65</f>
        <v>1</v>
      </c>
      <c r="M72" s="416">
        <f t="shared" ref="M72" si="36">I72/$I$8</f>
        <v>1.042945664034254E-3</v>
      </c>
      <c r="N72" s="305">
        <v>36.03</v>
      </c>
      <c r="O72" s="24">
        <v>36.03</v>
      </c>
      <c r="P72" s="24">
        <v>36.03</v>
      </c>
      <c r="Q72" s="248">
        <f t="shared" ref="Q72" si="37">P72/O72</f>
        <v>1</v>
      </c>
      <c r="R72" s="416">
        <f t="shared" ref="R72:R74" si="38">N72/$N$8</f>
        <v>2.709351166056616E-3</v>
      </c>
      <c r="S72" s="304"/>
      <c r="T72" s="24"/>
      <c r="U72" s="24"/>
      <c r="V72" s="42"/>
      <c r="W72" s="416"/>
      <c r="X72" s="40"/>
    </row>
    <row r="73" spans="2:24" x14ac:dyDescent="0.35">
      <c r="B73" s="832" t="s">
        <v>493</v>
      </c>
      <c r="C73" s="833" t="s">
        <v>494</v>
      </c>
      <c r="D73" s="9">
        <v>0</v>
      </c>
      <c r="E73" s="322">
        <v>19.5</v>
      </c>
      <c r="F73" s="322">
        <v>19.5</v>
      </c>
      <c r="G73" s="462">
        <f t="shared" si="19"/>
        <v>1</v>
      </c>
      <c r="H73" s="642">
        <f t="shared" si="17"/>
        <v>0</v>
      </c>
      <c r="I73" s="560">
        <v>0</v>
      </c>
      <c r="J73" s="153">
        <v>0</v>
      </c>
      <c r="K73" s="153">
        <v>0</v>
      </c>
      <c r="L73" s="153">
        <v>0</v>
      </c>
      <c r="M73" s="642">
        <f t="shared" ref="M73" si="39">I73/$N$8</f>
        <v>0</v>
      </c>
      <c r="N73" s="560">
        <v>0</v>
      </c>
      <c r="O73" s="153">
        <v>0</v>
      </c>
      <c r="P73" s="153">
        <v>0</v>
      </c>
      <c r="Q73" s="153">
        <v>0</v>
      </c>
      <c r="R73" s="642">
        <f t="shared" si="38"/>
        <v>0</v>
      </c>
      <c r="S73" s="258"/>
      <c r="T73" s="322"/>
      <c r="U73" s="322"/>
      <c r="V73" s="403"/>
      <c r="W73" s="639"/>
      <c r="X73" s="40"/>
    </row>
    <row r="74" spans="2:24" ht="15" thickBot="1" x14ac:dyDescent="0.4">
      <c r="B74" s="414" t="s">
        <v>495</v>
      </c>
      <c r="C74" s="415" t="s">
        <v>496</v>
      </c>
      <c r="D74" s="445">
        <v>0</v>
      </c>
      <c r="E74" s="296">
        <v>550.73364486000003</v>
      </c>
      <c r="F74" s="296">
        <v>550.73364486000003</v>
      </c>
      <c r="G74" s="656">
        <f t="shared" si="19"/>
        <v>1</v>
      </c>
      <c r="H74" s="643">
        <f t="shared" si="17"/>
        <v>0</v>
      </c>
      <c r="I74" s="857">
        <v>0</v>
      </c>
      <c r="J74" s="655">
        <v>0</v>
      </c>
      <c r="K74" s="655">
        <v>0</v>
      </c>
      <c r="L74" s="655">
        <v>0</v>
      </c>
      <c r="M74" s="643">
        <f t="shared" ref="M74" si="40">I74/$N$8</f>
        <v>0</v>
      </c>
      <c r="N74" s="857">
        <v>0</v>
      </c>
      <c r="O74" s="655">
        <v>0</v>
      </c>
      <c r="P74" s="655">
        <v>0</v>
      </c>
      <c r="Q74" s="655">
        <v>0</v>
      </c>
      <c r="R74" s="643">
        <f t="shared" si="38"/>
        <v>0</v>
      </c>
      <c r="S74" s="15"/>
      <c r="T74" s="296"/>
      <c r="U74" s="296"/>
      <c r="V74" s="289"/>
      <c r="W74" s="692"/>
      <c r="X74" s="40"/>
    </row>
    <row r="75" spans="2:24" x14ac:dyDescent="0.35">
      <c r="G75" s="538"/>
      <c r="H75" s="538"/>
      <c r="L75" s="538"/>
      <c r="M75" s="538"/>
      <c r="Q75" s="538"/>
      <c r="R75" s="538"/>
      <c r="S75" s="538"/>
    </row>
    <row r="76" spans="2:24" x14ac:dyDescent="0.35">
      <c r="D76" s="11"/>
      <c r="G76" s="538"/>
      <c r="H76" s="538"/>
      <c r="I76" s="11"/>
      <c r="L76" s="538"/>
      <c r="M76" s="538"/>
      <c r="Q76" s="538"/>
      <c r="R76" s="538"/>
      <c r="S76" s="538"/>
    </row>
    <row r="77" spans="2:24" x14ac:dyDescent="0.35">
      <c r="G77" s="538"/>
      <c r="H77" s="538"/>
      <c r="L77" s="538"/>
      <c r="M77" s="538"/>
      <c r="Q77" s="538"/>
      <c r="R77" s="538"/>
      <c r="S77" s="538"/>
    </row>
    <row r="78" spans="2:24" x14ac:dyDescent="0.35">
      <c r="G78" s="538"/>
      <c r="H78" s="538"/>
      <c r="L78" s="538"/>
      <c r="M78" s="538"/>
      <c r="Q78" s="538"/>
      <c r="R78" s="538"/>
      <c r="S78" s="538"/>
    </row>
    <row r="79" spans="2:24" x14ac:dyDescent="0.35">
      <c r="G79" s="538"/>
      <c r="H79" s="538"/>
      <c r="L79" s="538"/>
      <c r="M79" s="538"/>
      <c r="N79" s="538"/>
      <c r="O79" s="538"/>
      <c r="Q79" s="538"/>
      <c r="R79" s="538"/>
      <c r="S79" s="538"/>
    </row>
  </sheetData>
  <mergeCells count="49">
    <mergeCell ref="I5:M5"/>
    <mergeCell ref="I6:I7"/>
    <mergeCell ref="J6:J7"/>
    <mergeCell ref="K6:K7"/>
    <mergeCell ref="L6:L7"/>
    <mergeCell ref="M6:M7"/>
    <mergeCell ref="S5:W5"/>
    <mergeCell ref="S6:S7"/>
    <mergeCell ref="T6:T7"/>
    <mergeCell ref="U6:U7"/>
    <mergeCell ref="V6:V7"/>
    <mergeCell ref="W6:W7"/>
    <mergeCell ref="N5:R5"/>
    <mergeCell ref="N6:N7"/>
    <mergeCell ref="O6:O7"/>
    <mergeCell ref="P6:P7"/>
    <mergeCell ref="Q6:Q7"/>
    <mergeCell ref="R6:R7"/>
    <mergeCell ref="Z6:Z7"/>
    <mergeCell ref="AA6:AA7"/>
    <mergeCell ref="AB6:AB7"/>
    <mergeCell ref="AM5:AQ5"/>
    <mergeCell ref="AM6:AM7"/>
    <mergeCell ref="AN6:AN7"/>
    <mergeCell ref="AO6:AO7"/>
    <mergeCell ref="AP6:AP7"/>
    <mergeCell ref="AQ6:AQ7"/>
    <mergeCell ref="B5:C7"/>
    <mergeCell ref="AH5:AL5"/>
    <mergeCell ref="AH6:AH7"/>
    <mergeCell ref="AI6:AI7"/>
    <mergeCell ref="AJ6:AJ7"/>
    <mergeCell ref="AK6:AK7"/>
    <mergeCell ref="AL6:AL7"/>
    <mergeCell ref="AC6:AC7"/>
    <mergeCell ref="AD6:AD7"/>
    <mergeCell ref="AC5:AG5"/>
    <mergeCell ref="AG6:AG7"/>
    <mergeCell ref="AE6:AE7"/>
    <mergeCell ref="AF6:AF7"/>
    <mergeCell ref="X5:AB5"/>
    <mergeCell ref="X6:X7"/>
    <mergeCell ref="Y6:Y7"/>
    <mergeCell ref="D5:H5"/>
    <mergeCell ref="D6:D7"/>
    <mergeCell ref="E6:E7"/>
    <mergeCell ref="F6:F7"/>
    <mergeCell ref="G6:G7"/>
    <mergeCell ref="H6:H7"/>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B1:Q295"/>
  <sheetViews>
    <sheetView workbookViewId="0">
      <selection activeCell="E20" sqref="E20"/>
    </sheetView>
  </sheetViews>
  <sheetFormatPr baseColWidth="10" defaultRowHeight="14.5" x14ac:dyDescent="0.35"/>
  <cols>
    <col min="1" max="1" width="3" customWidth="1"/>
    <col min="2" max="2" width="40.54296875" customWidth="1"/>
    <col min="3" max="3" width="14.26953125" customWidth="1"/>
    <col min="4" max="4" width="13.54296875" customWidth="1"/>
    <col min="5" max="5" width="14.1796875" customWidth="1"/>
    <col min="6" max="6" width="11" customWidth="1"/>
    <col min="7" max="7" width="12.54296875" customWidth="1"/>
    <col min="8" max="9" width="13.54296875" customWidth="1"/>
    <col min="10" max="10" width="9.7265625" customWidth="1"/>
    <col min="11" max="11" width="13.81640625" customWidth="1"/>
    <col min="12" max="12" width="13.54296875" customWidth="1"/>
    <col min="13" max="13" width="13.7265625" customWidth="1"/>
    <col min="15" max="16" width="16.81640625" bestFit="1" customWidth="1"/>
    <col min="17" max="17" width="15.1796875" bestFit="1" customWidth="1"/>
  </cols>
  <sheetData>
    <row r="1" spans="2:17" ht="66" customHeight="1" x14ac:dyDescent="0.35"/>
    <row r="2" spans="2:17" x14ac:dyDescent="0.35">
      <c r="C2" s="3"/>
      <c r="D2" s="3"/>
      <c r="E2" s="3"/>
    </row>
    <row r="3" spans="2:17" x14ac:dyDescent="0.35">
      <c r="B3" s="17" t="s">
        <v>222</v>
      </c>
      <c r="C3" s="771"/>
      <c r="D3" s="771"/>
      <c r="E3" s="771"/>
    </row>
    <row r="4" spans="2:17" ht="15" thickBot="1" x14ac:dyDescent="0.4">
      <c r="B4" s="5" t="s">
        <v>138</v>
      </c>
      <c r="C4" s="792"/>
      <c r="D4" s="834"/>
      <c r="E4" s="792"/>
      <c r="H4" s="3"/>
    </row>
    <row r="5" spans="2:17" x14ac:dyDescent="0.35">
      <c r="B5" s="947" t="s">
        <v>28</v>
      </c>
      <c r="C5" s="873" t="s">
        <v>422</v>
      </c>
      <c r="D5" s="874"/>
      <c r="E5" s="874"/>
      <c r="F5" s="867"/>
      <c r="G5" s="873">
        <v>2023</v>
      </c>
      <c r="H5" s="874"/>
      <c r="I5" s="874"/>
      <c r="J5" s="867"/>
      <c r="K5" s="873" t="s">
        <v>212</v>
      </c>
      <c r="L5" s="874"/>
      <c r="M5" s="950"/>
    </row>
    <row r="6" spans="2:17" ht="23.25" customHeight="1" x14ac:dyDescent="0.35">
      <c r="B6" s="948"/>
      <c r="C6" s="951" t="s">
        <v>97</v>
      </c>
      <c r="D6" s="953" t="s">
        <v>98</v>
      </c>
      <c r="E6" s="955" t="s">
        <v>154</v>
      </c>
      <c r="F6" s="956" t="s">
        <v>157</v>
      </c>
      <c r="G6" s="951" t="s">
        <v>99</v>
      </c>
      <c r="H6" s="953" t="s">
        <v>100</v>
      </c>
      <c r="I6" s="955" t="s">
        <v>155</v>
      </c>
      <c r="J6" s="956" t="s">
        <v>156</v>
      </c>
      <c r="K6" s="951" t="s">
        <v>416</v>
      </c>
      <c r="L6" s="953" t="s">
        <v>417</v>
      </c>
      <c r="M6" s="959" t="s">
        <v>418</v>
      </c>
    </row>
    <row r="7" spans="2:17" ht="23.25" customHeight="1" thickBot="1" x14ac:dyDescent="0.4">
      <c r="B7" s="949"/>
      <c r="C7" s="952"/>
      <c r="D7" s="954"/>
      <c r="E7" s="945"/>
      <c r="F7" s="957"/>
      <c r="G7" s="952"/>
      <c r="H7" s="954"/>
      <c r="I7" s="945"/>
      <c r="J7" s="957"/>
      <c r="K7" s="952"/>
      <c r="L7" s="958"/>
      <c r="M7" s="960"/>
    </row>
    <row r="8" spans="2:17" x14ac:dyDescent="0.35">
      <c r="B8" s="317" t="s">
        <v>175</v>
      </c>
      <c r="C8" s="214">
        <f>SUM(C9:C10)</f>
        <v>1419.9956099999999</v>
      </c>
      <c r="D8" s="195">
        <f>SUM(D9:D10)</f>
        <v>1092.9167723099999</v>
      </c>
      <c r="E8" s="195">
        <f>SUM(E9:E10)</f>
        <v>1040.8394012799999</v>
      </c>
      <c r="F8" s="196">
        <f t="shared" ref="F8:F30" si="0">E8/D8</f>
        <v>0.95235010354912142</v>
      </c>
      <c r="G8" s="214">
        <v>1419.9956099999999</v>
      </c>
      <c r="H8" s="195">
        <v>1587.27018378</v>
      </c>
      <c r="I8" s="195">
        <v>1361.4998665899998</v>
      </c>
      <c r="J8" s="196">
        <f t="shared" ref="J8:J30" si="1">I8/H8</f>
        <v>0.85776188610036119</v>
      </c>
      <c r="K8" s="547">
        <f t="shared" ref="K8:K10" si="2">(C8-G8)/G8</f>
        <v>0</v>
      </c>
      <c r="L8" s="548">
        <f t="shared" ref="L8:L30" si="3">(D8-H8)/H8</f>
        <v>-0.31144881099745952</v>
      </c>
      <c r="M8" s="196">
        <f t="shared" ref="M8:M10" si="4">(E8-I8)/I8</f>
        <v>-0.23552001228845004</v>
      </c>
      <c r="N8" s="3"/>
    </row>
    <row r="9" spans="2:17" x14ac:dyDescent="0.35">
      <c r="B9" s="549" t="s">
        <v>279</v>
      </c>
      <c r="C9" s="570">
        <f>C11+C24</f>
        <v>855.4895600000001</v>
      </c>
      <c r="D9" s="571">
        <f>D11+D24</f>
        <v>915.36573978000001</v>
      </c>
      <c r="E9" s="571">
        <f>E11+E24</f>
        <v>884.23669006</v>
      </c>
      <c r="F9" s="572">
        <f t="shared" si="0"/>
        <v>0.96599277385290649</v>
      </c>
      <c r="G9" s="570">
        <v>851.31361000000004</v>
      </c>
      <c r="H9" s="571">
        <v>851.31360999999993</v>
      </c>
      <c r="I9" s="571">
        <v>820.94292215999997</v>
      </c>
      <c r="J9" s="572">
        <f t="shared" si="1"/>
        <v>0.9643249121319698</v>
      </c>
      <c r="K9" s="573">
        <f t="shared" si="2"/>
        <v>4.9053015844537674E-3</v>
      </c>
      <c r="L9" s="574">
        <f t="shared" si="3"/>
        <v>7.5239170415706255E-2</v>
      </c>
      <c r="M9" s="572">
        <f t="shared" si="4"/>
        <v>7.7098865452748508E-2</v>
      </c>
      <c r="N9" s="3"/>
    </row>
    <row r="10" spans="2:17" ht="15" thickBot="1" x14ac:dyDescent="0.4">
      <c r="B10" s="550" t="s">
        <v>280</v>
      </c>
      <c r="C10" s="575">
        <f>C28+C36</f>
        <v>564.50604999999996</v>
      </c>
      <c r="D10" s="576">
        <f>D28+D36</f>
        <v>177.55103253000001</v>
      </c>
      <c r="E10" s="576">
        <f>E28+E36</f>
        <v>156.60271122</v>
      </c>
      <c r="F10" s="577">
        <f t="shared" si="0"/>
        <v>0.88201520987234772</v>
      </c>
      <c r="G10" s="575">
        <v>568.68200000000002</v>
      </c>
      <c r="H10" s="576">
        <v>735.9565737800001</v>
      </c>
      <c r="I10" s="576">
        <v>540.55694442999993</v>
      </c>
      <c r="J10" s="577">
        <f t="shared" si="1"/>
        <v>0.73449570761166805</v>
      </c>
      <c r="K10" s="694">
        <f t="shared" si="2"/>
        <v>-7.3432076274614934E-3</v>
      </c>
      <c r="L10" s="695">
        <f t="shared" si="3"/>
        <v>-0.75874794946382873</v>
      </c>
      <c r="M10" s="696">
        <f t="shared" si="4"/>
        <v>-0.71029377601441679</v>
      </c>
      <c r="N10" s="3"/>
    </row>
    <row r="11" spans="2:17" x14ac:dyDescent="0.35">
      <c r="B11" s="120" t="s">
        <v>176</v>
      </c>
      <c r="C11" s="121">
        <v>766.80316000000005</v>
      </c>
      <c r="D11" s="122">
        <v>687.65565979999997</v>
      </c>
      <c r="E11" s="122">
        <v>658.65873595999994</v>
      </c>
      <c r="F11" s="366">
        <f t="shared" si="0"/>
        <v>0.95783220362290977</v>
      </c>
      <c r="G11" s="121">
        <v>766.80316000000005</v>
      </c>
      <c r="H11" s="122">
        <v>687.65565979999997</v>
      </c>
      <c r="I11" s="122">
        <v>658.65873595999994</v>
      </c>
      <c r="J11" s="366">
        <f t="shared" si="1"/>
        <v>0.95783220362290977</v>
      </c>
      <c r="K11" s="138">
        <f>(C11-G11)/G11</f>
        <v>0</v>
      </c>
      <c r="L11" s="139">
        <f t="shared" si="3"/>
        <v>0</v>
      </c>
      <c r="M11" s="376">
        <f>(E11-I11)/I11</f>
        <v>0</v>
      </c>
      <c r="N11" s="3"/>
    </row>
    <row r="12" spans="2:17" x14ac:dyDescent="0.35">
      <c r="B12" s="19" t="s">
        <v>57</v>
      </c>
      <c r="C12" s="44">
        <v>12.345370000000001</v>
      </c>
      <c r="D12" s="24">
        <v>12.345370000000001</v>
      </c>
      <c r="E12" s="24">
        <v>11.584334520000002</v>
      </c>
      <c r="F12" s="43">
        <f t="shared" si="0"/>
        <v>0.93835458313521602</v>
      </c>
      <c r="G12" s="44">
        <v>12.345370000000001</v>
      </c>
      <c r="H12" s="24">
        <v>12.345370000000001</v>
      </c>
      <c r="I12" s="24">
        <v>11.335166579999999</v>
      </c>
      <c r="J12" s="43">
        <f t="shared" si="1"/>
        <v>0.91817147481201444</v>
      </c>
      <c r="K12" s="26">
        <f>(C12-G12)/G12</f>
        <v>0</v>
      </c>
      <c r="L12" s="28">
        <f t="shared" si="3"/>
        <v>0</v>
      </c>
      <c r="M12" s="369">
        <f>(E12-I12)/I12</f>
        <v>2.1981850751063518E-2</v>
      </c>
      <c r="N12" s="3"/>
      <c r="O12" s="538"/>
      <c r="P12" s="538"/>
      <c r="Q12" s="538"/>
    </row>
    <row r="13" spans="2:17" x14ac:dyDescent="0.35">
      <c r="B13" s="19" t="s">
        <v>58</v>
      </c>
      <c r="C13" s="44">
        <v>19.00235</v>
      </c>
      <c r="D13" s="24">
        <v>19.00235</v>
      </c>
      <c r="E13" s="24">
        <v>15.088305260000002</v>
      </c>
      <c r="F13" s="43">
        <f t="shared" si="0"/>
        <v>0.79402312135078046</v>
      </c>
      <c r="G13" s="44">
        <v>19.00235</v>
      </c>
      <c r="H13" s="24">
        <v>19.00235</v>
      </c>
      <c r="I13" s="24">
        <v>15.138540359999999</v>
      </c>
      <c r="J13" s="43">
        <f t="shared" si="1"/>
        <v>0.79666674700760687</v>
      </c>
      <c r="K13" s="26">
        <f t="shared" ref="K13:K27" si="5">(C13-G13)/G13</f>
        <v>0</v>
      </c>
      <c r="L13" s="28">
        <f t="shared" si="3"/>
        <v>0</v>
      </c>
      <c r="M13" s="369">
        <f>(E13-I13)/I13</f>
        <v>-3.3183582304097737E-3</v>
      </c>
      <c r="N13" s="3"/>
      <c r="O13" s="538"/>
      <c r="P13" s="538"/>
      <c r="Q13" s="538"/>
    </row>
    <row r="14" spans="2:17" x14ac:dyDescent="0.35">
      <c r="B14" s="19" t="s">
        <v>59</v>
      </c>
      <c r="C14" s="44">
        <v>0.3</v>
      </c>
      <c r="D14" s="24">
        <v>0.3</v>
      </c>
      <c r="E14" s="24">
        <v>0.12237836000000001</v>
      </c>
      <c r="F14" s="43">
        <f t="shared" si="0"/>
        <v>0.40792786666666669</v>
      </c>
      <c r="G14" s="44">
        <v>0.3</v>
      </c>
      <c r="H14" s="24">
        <v>0.3</v>
      </c>
      <c r="I14" s="24">
        <v>0.14108148000000001</v>
      </c>
      <c r="J14" s="43">
        <f t="shared" si="1"/>
        <v>0.47027160000000007</v>
      </c>
      <c r="K14" s="26">
        <f t="shared" si="5"/>
        <v>0</v>
      </c>
      <c r="L14" s="28">
        <f t="shared" si="3"/>
        <v>0</v>
      </c>
      <c r="M14" s="369">
        <f>(E14-I14)/I14</f>
        <v>-0.13256963281077008</v>
      </c>
      <c r="N14" s="3"/>
      <c r="O14" s="538"/>
      <c r="P14" s="538"/>
      <c r="Q14" s="538"/>
    </row>
    <row r="15" spans="2:17" x14ac:dyDescent="0.35">
      <c r="B15" s="19" t="s">
        <v>60</v>
      </c>
      <c r="C15" s="44">
        <v>8.5000000000000006E-2</v>
      </c>
      <c r="D15" s="24">
        <v>8.5000000000000006E-2</v>
      </c>
      <c r="E15" s="24">
        <v>0.11171407000000001</v>
      </c>
      <c r="F15" s="43">
        <f t="shared" si="0"/>
        <v>1.3142831764705882</v>
      </c>
      <c r="G15" s="44">
        <v>8.5000000000000006E-2</v>
      </c>
      <c r="H15" s="24">
        <v>8.5000000000000006E-2</v>
      </c>
      <c r="I15" s="24">
        <v>8.3713350000000006E-2</v>
      </c>
      <c r="J15" s="43">
        <f t="shared" si="1"/>
        <v>0.98486294117647055</v>
      </c>
      <c r="K15" s="26">
        <f t="shared" si="5"/>
        <v>0</v>
      </c>
      <c r="L15" s="28">
        <f t="shared" si="3"/>
        <v>0</v>
      </c>
      <c r="M15" s="369">
        <f>(E15-I15)/I15</f>
        <v>0.33448332912253548</v>
      </c>
      <c r="N15" s="3"/>
      <c r="O15" s="538"/>
      <c r="P15" s="538"/>
      <c r="Q15" s="538"/>
    </row>
    <row r="16" spans="2:17" x14ac:dyDescent="0.35">
      <c r="B16" s="19" t="s">
        <v>61</v>
      </c>
      <c r="C16" s="44">
        <v>7.0000000000000007E-2</v>
      </c>
      <c r="D16" s="24">
        <v>7.0000000000000007E-2</v>
      </c>
      <c r="E16" s="24">
        <v>7.9105430000000004E-2</v>
      </c>
      <c r="F16" s="43">
        <f t="shared" si="0"/>
        <v>1.1300775714285713</v>
      </c>
      <c r="G16" s="44">
        <v>7.0000000000000007E-2</v>
      </c>
      <c r="H16" s="24">
        <v>7.0000000000000007E-2</v>
      </c>
      <c r="I16" s="24">
        <v>0.14996876000000001</v>
      </c>
      <c r="J16" s="43">
        <f t="shared" si="1"/>
        <v>2.1424108571428571</v>
      </c>
      <c r="K16" s="26">
        <f t="shared" si="5"/>
        <v>0</v>
      </c>
      <c r="L16" s="28">
        <f t="shared" si="3"/>
        <v>0</v>
      </c>
      <c r="M16" s="369">
        <f t="shared" ref="M16:M22" si="6">(E16-I16)/I16</f>
        <v>-0.47252061029243692</v>
      </c>
      <c r="N16" s="3"/>
      <c r="O16" s="538"/>
      <c r="P16" s="538"/>
      <c r="Q16" s="538"/>
    </row>
    <row r="17" spans="2:17" x14ac:dyDescent="0.35">
      <c r="B17" s="19" t="s">
        <v>62</v>
      </c>
      <c r="C17" s="128">
        <v>734.98044000000004</v>
      </c>
      <c r="D17" s="129">
        <v>635.81142485999999</v>
      </c>
      <c r="E17" s="129">
        <v>624.78609065000012</v>
      </c>
      <c r="F17" s="43">
        <f t="shared" si="0"/>
        <v>0.98265942734132605</v>
      </c>
      <c r="G17" s="128">
        <v>734.98044000000004</v>
      </c>
      <c r="H17" s="129">
        <v>655.83293979999996</v>
      </c>
      <c r="I17" s="129">
        <v>631.81026542999996</v>
      </c>
      <c r="J17" s="43">
        <f t="shared" si="1"/>
        <v>0.96337074137001133</v>
      </c>
      <c r="K17" s="26">
        <f t="shared" si="5"/>
        <v>0</v>
      </c>
      <c r="L17" s="28">
        <f t="shared" si="3"/>
        <v>-3.0528376549835468E-2</v>
      </c>
      <c r="M17" s="369">
        <f t="shared" si="6"/>
        <v>-1.1117538229961012E-2</v>
      </c>
      <c r="N17" s="3"/>
      <c r="O17" s="538"/>
      <c r="P17" s="538"/>
      <c r="Q17" s="538"/>
    </row>
    <row r="18" spans="2:17" x14ac:dyDescent="0.35">
      <c r="B18" s="20" t="s">
        <v>101</v>
      </c>
      <c r="C18" s="61">
        <v>21.950050000000001</v>
      </c>
      <c r="D18" s="62">
        <v>21.950050000000001</v>
      </c>
      <c r="E18" s="62">
        <v>26.601230129999998</v>
      </c>
      <c r="F18" s="63">
        <f t="shared" si="0"/>
        <v>1.2118983842861404</v>
      </c>
      <c r="G18" s="61">
        <v>21.950050000000001</v>
      </c>
      <c r="H18" s="62">
        <v>21.950050000000001</v>
      </c>
      <c r="I18" s="62">
        <v>28.352433519999998</v>
      </c>
      <c r="J18" s="63">
        <f t="shared" si="1"/>
        <v>1.2916796781784095</v>
      </c>
      <c r="K18" s="27">
        <f t="shared" si="5"/>
        <v>0</v>
      </c>
      <c r="L18" s="29">
        <f t="shared" si="3"/>
        <v>0</v>
      </c>
      <c r="M18" s="371">
        <f t="shared" si="6"/>
        <v>-6.1765540822613686E-2</v>
      </c>
      <c r="N18" s="3"/>
      <c r="O18" s="538"/>
      <c r="P18" s="538"/>
      <c r="Q18" s="538"/>
    </row>
    <row r="19" spans="2:17" x14ac:dyDescent="0.35">
      <c r="B19" s="20" t="s">
        <v>88</v>
      </c>
      <c r="C19" s="61">
        <v>575.63162</v>
      </c>
      <c r="D19" s="62">
        <v>476.46260486</v>
      </c>
      <c r="E19" s="62">
        <v>511.62704173999998</v>
      </c>
      <c r="F19" s="63">
        <f t="shared" si="0"/>
        <v>1.0738031411517226</v>
      </c>
      <c r="G19" s="61">
        <v>575.63162</v>
      </c>
      <c r="H19" s="62">
        <v>497.17963737000002</v>
      </c>
      <c r="I19" s="62">
        <v>540.91826462000006</v>
      </c>
      <c r="J19" s="63">
        <f t="shared" si="1"/>
        <v>1.0879734887803738</v>
      </c>
      <c r="K19" s="27">
        <f t="shared" si="5"/>
        <v>0</v>
      </c>
      <c r="L19" s="29">
        <f t="shared" si="3"/>
        <v>-4.166910901578709E-2</v>
      </c>
      <c r="M19" s="371">
        <f t="shared" si="6"/>
        <v>-5.4150922229585695E-2</v>
      </c>
      <c r="N19" s="3"/>
    </row>
    <row r="20" spans="2:17" x14ac:dyDescent="0.35">
      <c r="B20" s="20" t="s">
        <v>89</v>
      </c>
      <c r="C20" s="61">
        <v>0.38081999999999999</v>
      </c>
      <c r="D20" s="62">
        <v>0.38081999999999999</v>
      </c>
      <c r="E20" s="62">
        <v>0.74443685999999998</v>
      </c>
      <c r="F20" s="63">
        <f t="shared" si="0"/>
        <v>1.9548260595556957</v>
      </c>
      <c r="G20" s="61">
        <v>0.38081999999999999</v>
      </c>
      <c r="H20" s="62">
        <v>0.38081999999999999</v>
      </c>
      <c r="I20" s="62">
        <v>0.23221943</v>
      </c>
      <c r="J20" s="63">
        <f t="shared" si="1"/>
        <v>0.60978790504700386</v>
      </c>
      <c r="K20" s="27">
        <f t="shared" si="5"/>
        <v>0</v>
      </c>
      <c r="L20" s="29">
        <f t="shared" si="3"/>
        <v>0</v>
      </c>
      <c r="M20" s="371">
        <f t="shared" si="6"/>
        <v>2.2057475121698471</v>
      </c>
      <c r="N20" s="3"/>
      <c r="O20" s="3"/>
      <c r="P20" s="3"/>
      <c r="Q20" s="3"/>
    </row>
    <row r="21" spans="2:17" x14ac:dyDescent="0.35">
      <c r="B21" s="20" t="s">
        <v>90</v>
      </c>
      <c r="C21" s="61">
        <v>18.421299999999999</v>
      </c>
      <c r="D21" s="62">
        <v>18.421299999999999</v>
      </c>
      <c r="E21" s="62">
        <v>18.8022852</v>
      </c>
      <c r="F21" s="63">
        <f t="shared" si="0"/>
        <v>1.0206817759875797</v>
      </c>
      <c r="G21" s="61">
        <v>18.421299999999999</v>
      </c>
      <c r="H21" s="62">
        <v>18.421299999999999</v>
      </c>
      <c r="I21" s="62">
        <v>9.5473076999999993</v>
      </c>
      <c r="J21" s="63">
        <f t="shared" si="1"/>
        <v>0.51827545830098853</v>
      </c>
      <c r="K21" s="27">
        <f t="shared" si="5"/>
        <v>0</v>
      </c>
      <c r="L21" s="29">
        <f t="shared" si="3"/>
        <v>0</v>
      </c>
      <c r="M21" s="371">
        <f t="shared" si="6"/>
        <v>0.96938087582533883</v>
      </c>
      <c r="N21" s="3"/>
      <c r="O21" s="3"/>
      <c r="P21" s="3"/>
      <c r="Q21" s="3"/>
    </row>
    <row r="22" spans="2:17" x14ac:dyDescent="0.35">
      <c r="B22" s="20" t="s">
        <v>93</v>
      </c>
      <c r="C22" s="61">
        <v>118.59665</v>
      </c>
      <c r="D22" s="62">
        <v>118.59665</v>
      </c>
      <c r="E22" s="62">
        <v>67.011096719999998</v>
      </c>
      <c r="F22" s="63">
        <f t="shared" si="0"/>
        <v>0.56503363897715486</v>
      </c>
      <c r="G22" s="61">
        <v>118.59665</v>
      </c>
      <c r="H22" s="62">
        <v>117.90113243</v>
      </c>
      <c r="I22" s="62">
        <v>52.760040159999996</v>
      </c>
      <c r="J22" s="63">
        <f t="shared" si="1"/>
        <v>0.44749392200558014</v>
      </c>
      <c r="K22" s="27">
        <f t="shared" si="5"/>
        <v>0</v>
      </c>
      <c r="L22" s="29">
        <f t="shared" si="3"/>
        <v>5.8991593690835313E-3</v>
      </c>
      <c r="M22" s="371">
        <f t="shared" si="6"/>
        <v>0.27011079818708011</v>
      </c>
      <c r="N22" s="3"/>
      <c r="O22" s="3"/>
      <c r="P22" s="3"/>
      <c r="Q22" s="3"/>
    </row>
    <row r="23" spans="2:17" ht="15" thickBot="1" x14ac:dyDescent="0.4">
      <c r="B23" s="151" t="s">
        <v>64</v>
      </c>
      <c r="C23" s="131">
        <v>0.02</v>
      </c>
      <c r="D23" s="132">
        <v>0.02</v>
      </c>
      <c r="E23" s="132">
        <v>1.60658E-3</v>
      </c>
      <c r="F23" s="369">
        <f t="shared" si="0"/>
        <v>8.0328999999999998E-2</v>
      </c>
      <c r="G23" s="131">
        <v>0.02</v>
      </c>
      <c r="H23" s="132">
        <v>0.02</v>
      </c>
      <c r="I23" s="132">
        <v>0</v>
      </c>
      <c r="J23" s="369">
        <f t="shared" si="1"/>
        <v>0</v>
      </c>
      <c r="K23" s="697">
        <f t="shared" si="5"/>
        <v>0</v>
      </c>
      <c r="L23" s="698">
        <f t="shared" si="3"/>
        <v>0</v>
      </c>
      <c r="M23" s="370">
        <v>0</v>
      </c>
      <c r="N23" s="3"/>
      <c r="O23" s="3"/>
      <c r="P23" s="3"/>
      <c r="Q23" s="3"/>
    </row>
    <row r="24" spans="2:17" x14ac:dyDescent="0.35">
      <c r="B24" s="135" t="s">
        <v>281</v>
      </c>
      <c r="C24" s="136">
        <v>88.686400000000006</v>
      </c>
      <c r="D24" s="137">
        <v>227.71007998000002</v>
      </c>
      <c r="E24" s="137">
        <v>225.5779541</v>
      </c>
      <c r="F24" s="376">
        <f t="shared" si="0"/>
        <v>0.99063666448060939</v>
      </c>
      <c r="G24" s="136">
        <v>84.510450000000006</v>
      </c>
      <c r="H24" s="137">
        <v>163.65795019999999</v>
      </c>
      <c r="I24" s="137">
        <v>162.28418619999999</v>
      </c>
      <c r="J24" s="376">
        <f t="shared" si="1"/>
        <v>0.99160588288976381</v>
      </c>
      <c r="K24" s="835">
        <f>(C24-G24)/G24</f>
        <v>4.9413415737343723E-2</v>
      </c>
      <c r="L24" s="159">
        <f t="shared" si="3"/>
        <v>0.39137805222248245</v>
      </c>
      <c r="M24" s="368">
        <f t="shared" ref="M24:M27" si="7">(E24-I24)/I24</f>
        <v>0.3900180872953104</v>
      </c>
      <c r="N24" s="3"/>
      <c r="O24" s="3"/>
      <c r="P24" s="3"/>
      <c r="Q24" s="3"/>
    </row>
    <row r="25" spans="2:17" x14ac:dyDescent="0.35">
      <c r="B25" s="19" t="s">
        <v>62</v>
      </c>
      <c r="C25" s="44">
        <v>88.686400000000006</v>
      </c>
      <c r="D25" s="24">
        <v>227.71007998000002</v>
      </c>
      <c r="E25" s="24">
        <v>225.5779541</v>
      </c>
      <c r="F25" s="369">
        <f t="shared" si="0"/>
        <v>0.99063666448060939</v>
      </c>
      <c r="G25" s="44">
        <v>84.510450000000006</v>
      </c>
      <c r="H25" s="24">
        <v>163.65795019999999</v>
      </c>
      <c r="I25" s="24">
        <v>162.28418619999999</v>
      </c>
      <c r="J25" s="369">
        <f t="shared" si="1"/>
        <v>0.99160588288976381</v>
      </c>
      <c r="K25" s="26">
        <f t="shared" si="5"/>
        <v>4.9413415737343723E-2</v>
      </c>
      <c r="L25" s="28">
        <f t="shared" si="3"/>
        <v>0.39137805222248245</v>
      </c>
      <c r="M25" s="369">
        <f t="shared" si="7"/>
        <v>0.3900180872953104</v>
      </c>
      <c r="N25" s="3"/>
      <c r="O25" s="3"/>
      <c r="P25" s="3"/>
      <c r="Q25" s="3"/>
    </row>
    <row r="26" spans="2:17" x14ac:dyDescent="0.35">
      <c r="B26" s="20" t="s">
        <v>94</v>
      </c>
      <c r="C26" s="61">
        <v>6.6578099999999996</v>
      </c>
      <c r="D26" s="127">
        <v>15.99756644</v>
      </c>
      <c r="E26" s="62">
        <v>15.955562519999999</v>
      </c>
      <c r="F26" s="371">
        <f t="shared" si="0"/>
        <v>0.99737435564605781</v>
      </c>
      <c r="G26" s="61">
        <v>6.4167300000000003</v>
      </c>
      <c r="H26" s="127">
        <v>13.71833326</v>
      </c>
      <c r="I26" s="62">
        <v>13.584162060000001</v>
      </c>
      <c r="J26" s="371">
        <f t="shared" si="1"/>
        <v>0.99021956986631776</v>
      </c>
      <c r="K26" s="27">
        <f t="shared" si="5"/>
        <v>3.7570538264817016E-2</v>
      </c>
      <c r="L26" s="29">
        <f t="shared" si="3"/>
        <v>0.16614505106431568</v>
      </c>
      <c r="M26" s="371">
        <f t="shared" si="7"/>
        <v>0.17457097828528104</v>
      </c>
      <c r="N26" s="3"/>
      <c r="O26" s="3"/>
      <c r="P26" s="3"/>
      <c r="Q26" s="3"/>
    </row>
    <row r="27" spans="2:17" ht="15" thickBot="1" x14ac:dyDescent="0.4">
      <c r="B27" s="140" t="s">
        <v>95</v>
      </c>
      <c r="C27" s="430">
        <v>82.028589999999994</v>
      </c>
      <c r="D27" s="410">
        <v>211.71251354000003</v>
      </c>
      <c r="E27" s="410">
        <v>209.62239157999997</v>
      </c>
      <c r="F27" s="375">
        <f t="shared" si="0"/>
        <v>0.99012754643052703</v>
      </c>
      <c r="G27" s="430">
        <v>78.093720000000005</v>
      </c>
      <c r="H27" s="410">
        <v>149.93961694000001</v>
      </c>
      <c r="I27" s="410">
        <v>148.70002413999998</v>
      </c>
      <c r="J27" s="375">
        <f t="shared" si="1"/>
        <v>0.99173271997556145</v>
      </c>
      <c r="K27" s="27">
        <f t="shared" si="5"/>
        <v>5.038650995240064E-2</v>
      </c>
      <c r="L27" s="374">
        <f t="shared" si="3"/>
        <v>0.4119851568296265</v>
      </c>
      <c r="M27" s="375">
        <f t="shared" si="7"/>
        <v>0.40969978177435956</v>
      </c>
      <c r="N27" s="3"/>
      <c r="O27" s="3"/>
      <c r="P27" s="3"/>
      <c r="Q27" s="3"/>
    </row>
    <row r="28" spans="2:17" x14ac:dyDescent="0.35">
      <c r="B28" s="135" t="s">
        <v>385</v>
      </c>
      <c r="C28" s="136">
        <v>564.50604999999996</v>
      </c>
      <c r="D28" s="137">
        <v>177.55103253000001</v>
      </c>
      <c r="E28" s="137">
        <v>156.60271122</v>
      </c>
      <c r="F28" s="376">
        <f t="shared" si="0"/>
        <v>0.88201520987234772</v>
      </c>
      <c r="G28" s="136">
        <v>564.50604999999996</v>
      </c>
      <c r="H28" s="137">
        <v>652.30759125000009</v>
      </c>
      <c r="I28" s="137">
        <v>461.68179883999994</v>
      </c>
      <c r="J28" s="376">
        <f t="shared" si="1"/>
        <v>0.70776701824869326</v>
      </c>
      <c r="K28" s="138">
        <f>(C28-G28)/G28</f>
        <v>0</v>
      </c>
      <c r="L28" s="139">
        <f t="shared" si="3"/>
        <v>-0.72781087494357743</v>
      </c>
      <c r="M28" s="376">
        <f>(E28-I28)/I28</f>
        <v>-0.66079946921565325</v>
      </c>
      <c r="N28" s="3"/>
      <c r="O28" s="3"/>
      <c r="P28" s="3"/>
      <c r="Q28" s="3"/>
    </row>
    <row r="29" spans="2:17" x14ac:dyDescent="0.35">
      <c r="B29" s="19" t="s">
        <v>61</v>
      </c>
      <c r="C29" s="44">
        <v>2.5</v>
      </c>
      <c r="D29" s="24">
        <v>0</v>
      </c>
      <c r="E29" s="24">
        <v>2.13929144</v>
      </c>
      <c r="F29" s="24">
        <v>0</v>
      </c>
      <c r="G29" s="44">
        <v>2.5</v>
      </c>
      <c r="H29" s="24">
        <v>4.8802300499999998</v>
      </c>
      <c r="I29" s="24">
        <v>0.85057273</v>
      </c>
      <c r="J29" s="369">
        <f t="shared" si="1"/>
        <v>0.17428947432508843</v>
      </c>
      <c r="K29" s="26">
        <f>(C29-G29)/G29</f>
        <v>0</v>
      </c>
      <c r="L29" s="28">
        <f t="shared" si="3"/>
        <v>-1</v>
      </c>
      <c r="M29" s="369">
        <f>(E29-I29)/I29</f>
        <v>1.5151187717950938</v>
      </c>
      <c r="N29" s="3"/>
      <c r="O29" s="11"/>
      <c r="P29" s="11"/>
      <c r="Q29" s="11"/>
    </row>
    <row r="30" spans="2:17" x14ac:dyDescent="0.35">
      <c r="B30" s="19" t="s">
        <v>62</v>
      </c>
      <c r="C30" s="44">
        <v>562.00604999999996</v>
      </c>
      <c r="D30" s="24">
        <v>177.55103253000001</v>
      </c>
      <c r="E30" s="24">
        <v>154.46341978000001</v>
      </c>
      <c r="F30" s="369">
        <f t="shared" si="0"/>
        <v>0.86996632787196548</v>
      </c>
      <c r="G30" s="44">
        <v>562.00604999999996</v>
      </c>
      <c r="H30" s="24">
        <v>647.42736120000006</v>
      </c>
      <c r="I30" s="24">
        <v>460.83122610999993</v>
      </c>
      <c r="J30" s="369">
        <f t="shared" si="1"/>
        <v>0.71178830819855055</v>
      </c>
      <c r="K30" s="26">
        <f t="shared" ref="K30" si="8">(C30-G30)/G30</f>
        <v>0</v>
      </c>
      <c r="L30" s="28">
        <f t="shared" si="3"/>
        <v>-0.72575914585860102</v>
      </c>
      <c r="M30" s="369">
        <f>(E30-I30)/I30</f>
        <v>-0.6648156395913809</v>
      </c>
      <c r="N30" s="3"/>
    </row>
    <row r="31" spans="2:17" x14ac:dyDescent="0.35">
      <c r="B31" s="20" t="s">
        <v>101</v>
      </c>
      <c r="C31" s="61">
        <v>0</v>
      </c>
      <c r="D31" s="127">
        <v>0</v>
      </c>
      <c r="E31" s="62">
        <v>3.2897827000000004</v>
      </c>
      <c r="F31" s="18">
        <v>0</v>
      </c>
      <c r="G31" s="61">
        <v>0</v>
      </c>
      <c r="H31" s="127">
        <v>0</v>
      </c>
      <c r="I31" s="62">
        <v>14.93308639</v>
      </c>
      <c r="J31" s="18">
        <v>0</v>
      </c>
      <c r="K31" s="553">
        <v>0</v>
      </c>
      <c r="L31" s="62">
        <v>0</v>
      </c>
      <c r="M31" s="371">
        <f t="shared" ref="M31:M34" si="9">(E31-I31)/I31</f>
        <v>-0.77969840834758608</v>
      </c>
      <c r="N31" s="3"/>
    </row>
    <row r="32" spans="2:17" x14ac:dyDescent="0.35">
      <c r="B32" s="20" t="s">
        <v>88</v>
      </c>
      <c r="C32" s="61">
        <v>562.00604999999996</v>
      </c>
      <c r="D32" s="62">
        <v>177.55103253000001</v>
      </c>
      <c r="E32" s="62">
        <v>130.76963190000001</v>
      </c>
      <c r="F32" s="371">
        <f>E32/D32</f>
        <v>0.7365185661643755</v>
      </c>
      <c r="G32" s="61">
        <v>562.00604999999996</v>
      </c>
      <c r="H32" s="62">
        <v>647.42736120000006</v>
      </c>
      <c r="I32" s="62">
        <v>347.04631418999998</v>
      </c>
      <c r="J32" s="371">
        <f>I32/H32</f>
        <v>0.53603899833141611</v>
      </c>
      <c r="K32" s="27">
        <f t="shared" ref="K32" si="10">(C32-G32)/G32</f>
        <v>0</v>
      </c>
      <c r="L32" s="29">
        <f t="shared" ref="L32" si="11">(D32-H32)/H32</f>
        <v>-0.72575914585860102</v>
      </c>
      <c r="M32" s="371">
        <f t="shared" si="9"/>
        <v>-0.62319256377865861</v>
      </c>
      <c r="N32" s="3"/>
    </row>
    <row r="33" spans="2:14" x14ac:dyDescent="0.35">
      <c r="B33" s="20" t="s">
        <v>89</v>
      </c>
      <c r="C33" s="61">
        <v>0</v>
      </c>
      <c r="D33" s="62">
        <v>0</v>
      </c>
      <c r="E33" s="62">
        <v>0.03</v>
      </c>
      <c r="F33" s="556">
        <v>0</v>
      </c>
      <c r="G33" s="61">
        <v>0</v>
      </c>
      <c r="H33" s="62">
        <v>0</v>
      </c>
      <c r="I33" s="62">
        <v>1.7942278700000001</v>
      </c>
      <c r="J33" s="556">
        <v>0</v>
      </c>
      <c r="K33" s="553">
        <v>0</v>
      </c>
      <c r="L33" s="62">
        <v>0</v>
      </c>
      <c r="M33" s="371">
        <f t="shared" si="9"/>
        <v>-0.98327971574758788</v>
      </c>
      <c r="N33" s="3"/>
    </row>
    <row r="34" spans="2:14" x14ac:dyDescent="0.35">
      <c r="B34" s="20" t="s">
        <v>90</v>
      </c>
      <c r="C34" s="61">
        <v>0</v>
      </c>
      <c r="D34" s="62">
        <v>0</v>
      </c>
      <c r="E34" s="62">
        <v>4.07759026</v>
      </c>
      <c r="F34" s="556">
        <v>0</v>
      </c>
      <c r="G34" s="61">
        <v>0</v>
      </c>
      <c r="H34" s="62">
        <v>0</v>
      </c>
      <c r="I34" s="62">
        <v>21.473563859999999</v>
      </c>
      <c r="J34" s="556">
        <v>0</v>
      </c>
      <c r="K34" s="553">
        <v>0</v>
      </c>
      <c r="L34" s="62">
        <v>0</v>
      </c>
      <c r="M34" s="371">
        <f t="shared" si="9"/>
        <v>-0.81011115404110656</v>
      </c>
      <c r="N34" s="3"/>
    </row>
    <row r="35" spans="2:14" ht="15" thickBot="1" x14ac:dyDescent="0.4">
      <c r="B35" s="20" t="s">
        <v>93</v>
      </c>
      <c r="C35" s="430">
        <v>0</v>
      </c>
      <c r="D35" s="410">
        <v>0</v>
      </c>
      <c r="E35" s="410">
        <v>16.29641492</v>
      </c>
      <c r="F35" s="556">
        <v>0</v>
      </c>
      <c r="G35" s="430">
        <v>0</v>
      </c>
      <c r="H35" s="410">
        <v>0</v>
      </c>
      <c r="I35" s="410">
        <v>75.5840338</v>
      </c>
      <c r="J35" s="556">
        <v>0</v>
      </c>
      <c r="K35" s="430">
        <v>0</v>
      </c>
      <c r="L35" s="410">
        <v>0</v>
      </c>
      <c r="M35" s="371">
        <f t="shared" ref="M35" si="12">(E35-I35)/I35</f>
        <v>-0.78439342145827629</v>
      </c>
      <c r="N35" s="3"/>
    </row>
    <row r="36" spans="2:14" x14ac:dyDescent="0.35">
      <c r="B36" s="135" t="s">
        <v>282</v>
      </c>
      <c r="C36" s="136">
        <v>0</v>
      </c>
      <c r="D36" s="137">
        <v>0</v>
      </c>
      <c r="E36" s="137">
        <v>0</v>
      </c>
      <c r="F36" s="137">
        <v>0</v>
      </c>
      <c r="G36" s="136">
        <v>4.1759500000000003</v>
      </c>
      <c r="H36" s="137">
        <v>83.648982529999998</v>
      </c>
      <c r="I36" s="137">
        <v>78.875145590000002</v>
      </c>
      <c r="J36" s="376">
        <f>I36/H36</f>
        <v>0.9429301254407022</v>
      </c>
      <c r="K36" s="158">
        <v>0</v>
      </c>
      <c r="L36" s="139">
        <f t="shared" ref="L36:L39" si="13">(D36-H36)/H36</f>
        <v>-1</v>
      </c>
      <c r="M36" s="376">
        <f>(E36-I36)/I36</f>
        <v>-1</v>
      </c>
      <c r="N36" s="3"/>
    </row>
    <row r="37" spans="2:14" x14ac:dyDescent="0.35">
      <c r="B37" s="19" t="s">
        <v>62</v>
      </c>
      <c r="C37" s="44">
        <v>0</v>
      </c>
      <c r="D37" s="24">
        <v>0</v>
      </c>
      <c r="E37" s="24">
        <v>0</v>
      </c>
      <c r="F37" s="24">
        <v>0</v>
      </c>
      <c r="G37" s="44">
        <v>4.1759500000000003</v>
      </c>
      <c r="H37" s="24">
        <v>83.648982529999998</v>
      </c>
      <c r="I37" s="24">
        <v>78.875145590000002</v>
      </c>
      <c r="J37" s="369">
        <f>I37/H37</f>
        <v>0.9429301254407022</v>
      </c>
      <c r="K37" s="44">
        <v>0</v>
      </c>
      <c r="L37" s="28">
        <f t="shared" si="13"/>
        <v>-1</v>
      </c>
      <c r="M37" s="369">
        <f>(E37-I37)/I37</f>
        <v>-1</v>
      </c>
      <c r="N37" s="3"/>
    </row>
    <row r="38" spans="2:14" x14ac:dyDescent="0.35">
      <c r="B38" s="20" t="s">
        <v>94</v>
      </c>
      <c r="C38" s="61">
        <v>0</v>
      </c>
      <c r="D38" s="127">
        <v>0</v>
      </c>
      <c r="E38" s="62">
        <v>0</v>
      </c>
      <c r="F38" s="62">
        <v>0</v>
      </c>
      <c r="G38" s="61">
        <v>0.24107999999999999</v>
      </c>
      <c r="H38" s="127">
        <v>4.8898402800000005</v>
      </c>
      <c r="I38" s="62">
        <v>4.4446052300000005</v>
      </c>
      <c r="J38" s="371">
        <f>I38/H38</f>
        <v>0.90894691349714185</v>
      </c>
      <c r="K38" s="553">
        <v>0</v>
      </c>
      <c r="L38" s="29">
        <f t="shared" si="13"/>
        <v>-1</v>
      </c>
      <c r="M38" s="371">
        <f t="shared" ref="M38:M39" si="14">(E38-I38)/I38</f>
        <v>-1</v>
      </c>
      <c r="N38" s="3"/>
    </row>
    <row r="39" spans="2:14" ht="15" thickBot="1" x14ac:dyDescent="0.4">
      <c r="B39" s="140" t="s">
        <v>95</v>
      </c>
      <c r="C39" s="430">
        <v>0</v>
      </c>
      <c r="D39" s="410">
        <v>0</v>
      </c>
      <c r="E39" s="410">
        <v>0</v>
      </c>
      <c r="F39" s="410">
        <v>0</v>
      </c>
      <c r="G39" s="430">
        <v>3.9348700000000001</v>
      </c>
      <c r="H39" s="410">
        <v>78.759142249999996</v>
      </c>
      <c r="I39" s="410">
        <v>74.430540359999995</v>
      </c>
      <c r="J39" s="375">
        <f>I39/H39</f>
        <v>0.94504000721262293</v>
      </c>
      <c r="K39" s="554">
        <v>0</v>
      </c>
      <c r="L39" s="374">
        <f t="shared" si="13"/>
        <v>-1</v>
      </c>
      <c r="M39" s="375">
        <f t="shared" si="14"/>
        <v>-1</v>
      </c>
      <c r="N39" s="3"/>
    </row>
    <row r="40" spans="2:14" x14ac:dyDescent="0.35">
      <c r="B40" s="5"/>
      <c r="C40" s="792"/>
      <c r="D40" s="792"/>
      <c r="E40" s="792"/>
      <c r="H40" s="3"/>
    </row>
    <row r="41" spans="2:14" ht="15" thickBot="1" x14ac:dyDescent="0.4">
      <c r="B41" s="5" t="s">
        <v>138</v>
      </c>
      <c r="C41" s="792"/>
      <c r="D41" s="792"/>
      <c r="E41" s="792"/>
      <c r="H41" s="3"/>
    </row>
    <row r="42" spans="2:14" x14ac:dyDescent="0.35">
      <c r="B42" s="947" t="s">
        <v>28</v>
      </c>
      <c r="C42" s="873">
        <v>2023</v>
      </c>
      <c r="D42" s="874"/>
      <c r="E42" s="874"/>
      <c r="F42" s="867"/>
      <c r="G42" s="873">
        <v>2022</v>
      </c>
      <c r="H42" s="874"/>
      <c r="I42" s="874"/>
      <c r="J42" s="867"/>
      <c r="K42" s="873" t="s">
        <v>212</v>
      </c>
      <c r="L42" s="874"/>
      <c r="M42" s="950"/>
    </row>
    <row r="43" spans="2:14" ht="23.25" customHeight="1" x14ac:dyDescent="0.35">
      <c r="B43" s="948"/>
      <c r="C43" s="951" t="s">
        <v>97</v>
      </c>
      <c r="D43" s="953" t="s">
        <v>98</v>
      </c>
      <c r="E43" s="955" t="s">
        <v>154</v>
      </c>
      <c r="F43" s="956" t="s">
        <v>157</v>
      </c>
      <c r="G43" s="951" t="s">
        <v>99</v>
      </c>
      <c r="H43" s="953" t="s">
        <v>100</v>
      </c>
      <c r="I43" s="955" t="s">
        <v>155</v>
      </c>
      <c r="J43" s="956" t="s">
        <v>156</v>
      </c>
      <c r="K43" s="951" t="s">
        <v>416</v>
      </c>
      <c r="L43" s="953" t="s">
        <v>417</v>
      </c>
      <c r="M43" s="959" t="s">
        <v>418</v>
      </c>
    </row>
    <row r="44" spans="2:14" ht="23.25" customHeight="1" thickBot="1" x14ac:dyDescent="0.4">
      <c r="B44" s="949"/>
      <c r="C44" s="952"/>
      <c r="D44" s="954"/>
      <c r="E44" s="945"/>
      <c r="F44" s="957"/>
      <c r="G44" s="952"/>
      <c r="H44" s="954"/>
      <c r="I44" s="945"/>
      <c r="J44" s="957"/>
      <c r="K44" s="952"/>
      <c r="L44" s="958"/>
      <c r="M44" s="960"/>
    </row>
    <row r="45" spans="2:14" x14ac:dyDescent="0.35">
      <c r="B45" s="317" t="s">
        <v>175</v>
      </c>
      <c r="C45" s="214">
        <v>1419.9956099999999</v>
      </c>
      <c r="D45" s="195">
        <v>1587.27018378</v>
      </c>
      <c r="E45" s="195">
        <v>1361.4998665899998</v>
      </c>
      <c r="F45" s="196">
        <f t="shared" ref="F45:F54" si="15">E45/D45</f>
        <v>0.85776188610036119</v>
      </c>
      <c r="G45" s="214">
        <v>1358.1640199999999</v>
      </c>
      <c r="H45" s="195">
        <v>1399.6288186699999</v>
      </c>
      <c r="I45" s="195">
        <v>1173.6558842100001</v>
      </c>
      <c r="J45" s="196">
        <f t="shared" ref="J45:J54" si="16">I45/H45</f>
        <v>0.83854795539668081</v>
      </c>
      <c r="K45" s="547">
        <f t="shared" ref="K45:K47" si="17">(C45-G45)/G45</f>
        <v>4.5525863658205296E-2</v>
      </c>
      <c r="L45" s="548">
        <f t="shared" ref="L45:L59" si="18">(D45-H45)/H45</f>
        <v>0.13406509112059206</v>
      </c>
      <c r="M45" s="196">
        <f t="shared" ref="M45:M47" si="19">(E45-I45)/I45</f>
        <v>0.1600503051253728</v>
      </c>
      <c r="N45" s="3"/>
    </row>
    <row r="46" spans="2:14" x14ac:dyDescent="0.35">
      <c r="B46" s="549" t="s">
        <v>279</v>
      </c>
      <c r="C46" s="570">
        <v>851.31361000000004</v>
      </c>
      <c r="D46" s="571">
        <v>851.31360999999993</v>
      </c>
      <c r="E46" s="571">
        <v>820.94292215999997</v>
      </c>
      <c r="F46" s="572">
        <f t="shared" si="15"/>
        <v>0.9643249121319698</v>
      </c>
      <c r="G46" s="570">
        <v>770.15401999999995</v>
      </c>
      <c r="H46" s="571">
        <v>800.79155367999988</v>
      </c>
      <c r="I46" s="571">
        <v>779.30278334000002</v>
      </c>
      <c r="J46" s="572">
        <f t="shared" si="16"/>
        <v>0.97316558817179177</v>
      </c>
      <c r="K46" s="573">
        <f t="shared" si="17"/>
        <v>0.10538098600069645</v>
      </c>
      <c r="L46" s="574">
        <f t="shared" si="18"/>
        <v>6.3090146353103144E-2</v>
      </c>
      <c r="M46" s="572">
        <f t="shared" si="19"/>
        <v>5.3432554984001485E-2</v>
      </c>
      <c r="N46" s="3"/>
    </row>
    <row r="47" spans="2:14" ht="15" thickBot="1" x14ac:dyDescent="0.4">
      <c r="B47" s="550" t="s">
        <v>280</v>
      </c>
      <c r="C47" s="575">
        <v>568.68200000000002</v>
      </c>
      <c r="D47" s="576">
        <v>735.9565737800001</v>
      </c>
      <c r="E47" s="576">
        <v>540.55694442999993</v>
      </c>
      <c r="F47" s="577">
        <f t="shared" si="15"/>
        <v>0.73449570761166805</v>
      </c>
      <c r="G47" s="575">
        <v>588.01</v>
      </c>
      <c r="H47" s="576">
        <v>598.83726498999999</v>
      </c>
      <c r="I47" s="576">
        <v>394.35310086999999</v>
      </c>
      <c r="J47" s="577">
        <f t="shared" si="16"/>
        <v>0.65853133050526724</v>
      </c>
      <c r="K47" s="694">
        <f t="shared" si="17"/>
        <v>-3.2870189282495153E-2</v>
      </c>
      <c r="L47" s="695">
        <f t="shared" si="18"/>
        <v>0.22897591183188953</v>
      </c>
      <c r="M47" s="696">
        <f t="shared" si="19"/>
        <v>0.37074348657954792</v>
      </c>
      <c r="N47" s="3"/>
    </row>
    <row r="48" spans="2:14" x14ac:dyDescent="0.35">
      <c r="B48" s="120" t="s">
        <v>176</v>
      </c>
      <c r="C48" s="121">
        <v>766.80316000000005</v>
      </c>
      <c r="D48" s="122">
        <v>687.65565979999997</v>
      </c>
      <c r="E48" s="122">
        <v>658.65873595999994</v>
      </c>
      <c r="F48" s="366">
        <f t="shared" si="15"/>
        <v>0.95783220362290977</v>
      </c>
      <c r="G48" s="121">
        <v>704.89923999999996</v>
      </c>
      <c r="H48" s="122">
        <v>633.05497822999985</v>
      </c>
      <c r="I48" s="122">
        <v>612.64522504000001</v>
      </c>
      <c r="J48" s="366">
        <f t="shared" si="16"/>
        <v>0.9677599041286038</v>
      </c>
      <c r="K48" s="138">
        <f>(C48-G48)/G48</f>
        <v>8.7819530065034665E-2</v>
      </c>
      <c r="L48" s="139">
        <f t="shared" si="18"/>
        <v>8.6249509833508875E-2</v>
      </c>
      <c r="M48" s="376">
        <f>(E48-I48)/I48</f>
        <v>7.5106291601302666E-2</v>
      </c>
      <c r="N48" s="3"/>
    </row>
    <row r="49" spans="2:17" x14ac:dyDescent="0.35">
      <c r="B49" s="19" t="s">
        <v>57</v>
      </c>
      <c r="C49" s="44">
        <v>12.345370000000001</v>
      </c>
      <c r="D49" s="24">
        <v>12.345370000000001</v>
      </c>
      <c r="E49" s="24">
        <v>11.335166579999999</v>
      </c>
      <c r="F49" s="43">
        <f t="shared" si="15"/>
        <v>0.91817147481201444</v>
      </c>
      <c r="G49" s="44">
        <v>12.11758</v>
      </c>
      <c r="H49" s="24">
        <v>12.11758</v>
      </c>
      <c r="I49" s="24">
        <v>10.620466480000001</v>
      </c>
      <c r="J49" s="43">
        <f t="shared" si="16"/>
        <v>0.87645111317606328</v>
      </c>
      <c r="K49" s="26">
        <f>(C49-G49)/G49</f>
        <v>1.8798307912966168E-2</v>
      </c>
      <c r="L49" s="28">
        <f t="shared" si="18"/>
        <v>1.8798307912966168E-2</v>
      </c>
      <c r="M49" s="369">
        <f>(E49-I49)/I49</f>
        <v>6.7294605311912642E-2</v>
      </c>
      <c r="N49" s="3"/>
      <c r="O49" s="538"/>
      <c r="P49" s="538"/>
      <c r="Q49" s="538"/>
    </row>
    <row r="50" spans="2:17" x14ac:dyDescent="0.35">
      <c r="B50" s="19" t="s">
        <v>58</v>
      </c>
      <c r="C50" s="44">
        <v>19.00235</v>
      </c>
      <c r="D50" s="24">
        <v>19.00235</v>
      </c>
      <c r="E50" s="24">
        <v>15.138540359999999</v>
      </c>
      <c r="F50" s="43">
        <f t="shared" si="15"/>
        <v>0.79666674700760687</v>
      </c>
      <c r="G50" s="44">
        <v>19.236350000000002</v>
      </c>
      <c r="H50" s="24">
        <v>19.236350000000002</v>
      </c>
      <c r="I50" s="24">
        <v>14.564982199999999</v>
      </c>
      <c r="J50" s="43">
        <f t="shared" si="16"/>
        <v>0.75715934675757091</v>
      </c>
      <c r="K50" s="26">
        <f t="shared" ref="K50:K59" si="20">(C50-G50)/G50</f>
        <v>-1.2164469870843572E-2</v>
      </c>
      <c r="L50" s="28">
        <f t="shared" si="18"/>
        <v>-1.2164469870843572E-2</v>
      </c>
      <c r="M50" s="369">
        <f>(E50-I50)/I50</f>
        <v>3.9379255815362363E-2</v>
      </c>
      <c r="N50" s="3"/>
      <c r="O50" s="538"/>
      <c r="P50" s="538"/>
      <c r="Q50" s="538"/>
    </row>
    <row r="51" spans="2:17" x14ac:dyDescent="0.35">
      <c r="B51" s="19" t="s">
        <v>59</v>
      </c>
      <c r="C51" s="44">
        <v>0.3</v>
      </c>
      <c r="D51" s="24">
        <v>0.3</v>
      </c>
      <c r="E51" s="24">
        <v>0.14108148000000001</v>
      </c>
      <c r="F51" s="43">
        <f t="shared" si="15"/>
        <v>0.47027160000000007</v>
      </c>
      <c r="G51" s="44">
        <v>0.35</v>
      </c>
      <c r="H51" s="24">
        <v>0.35</v>
      </c>
      <c r="I51" s="24">
        <v>0.14590228</v>
      </c>
      <c r="J51" s="43">
        <f t="shared" si="16"/>
        <v>0.41686365714285717</v>
      </c>
      <c r="K51" s="26">
        <f t="shared" si="20"/>
        <v>-0.14285714285714282</v>
      </c>
      <c r="L51" s="28">
        <f t="shared" si="18"/>
        <v>-0.14285714285714282</v>
      </c>
      <c r="M51" s="369">
        <f>(E51-I51)/I51</f>
        <v>-3.3041293117557768E-2</v>
      </c>
      <c r="N51" s="3"/>
      <c r="O51" s="538"/>
      <c r="P51" s="538"/>
      <c r="Q51" s="538"/>
    </row>
    <row r="52" spans="2:17" x14ac:dyDescent="0.35">
      <c r="B52" s="19" t="s">
        <v>60</v>
      </c>
      <c r="C52" s="44">
        <v>8.5000000000000006E-2</v>
      </c>
      <c r="D52" s="24">
        <v>8.5000000000000006E-2</v>
      </c>
      <c r="E52" s="24">
        <v>8.3713350000000006E-2</v>
      </c>
      <c r="F52" s="43">
        <f t="shared" si="15"/>
        <v>0.98486294117647055</v>
      </c>
      <c r="G52" s="44">
        <v>7.0000000000000007E-2</v>
      </c>
      <c r="H52" s="24">
        <v>7.0000000000000007E-2</v>
      </c>
      <c r="I52" s="24">
        <v>8.4551600000000005E-2</v>
      </c>
      <c r="J52" s="43">
        <f t="shared" si="16"/>
        <v>1.2078799999999998</v>
      </c>
      <c r="K52" s="26">
        <f t="shared" si="20"/>
        <v>0.21428571428571425</v>
      </c>
      <c r="L52" s="28">
        <f t="shared" si="18"/>
        <v>0.21428571428571425</v>
      </c>
      <c r="M52" s="369">
        <f>(E52-I52)/I52</f>
        <v>-9.9140643110242586E-3</v>
      </c>
      <c r="N52" s="3"/>
      <c r="O52" s="538"/>
      <c r="P52" s="538"/>
      <c r="Q52" s="538"/>
    </row>
    <row r="53" spans="2:17" x14ac:dyDescent="0.35">
      <c r="B53" s="19" t="s">
        <v>61</v>
      </c>
      <c r="C53" s="44">
        <v>7.0000000000000007E-2</v>
      </c>
      <c r="D53" s="24">
        <v>7.0000000000000007E-2</v>
      </c>
      <c r="E53" s="24">
        <v>0.14996876000000001</v>
      </c>
      <c r="F53" s="43">
        <f t="shared" si="15"/>
        <v>2.1424108571428571</v>
      </c>
      <c r="G53" s="44">
        <v>0.12</v>
      </c>
      <c r="H53" s="24">
        <v>0.12</v>
      </c>
      <c r="I53" s="24">
        <v>0.10672473999999998</v>
      </c>
      <c r="J53" s="43">
        <f t="shared" si="16"/>
        <v>0.88937283333333328</v>
      </c>
      <c r="K53" s="26">
        <f t="shared" si="20"/>
        <v>-0.41666666666666657</v>
      </c>
      <c r="L53" s="28">
        <f t="shared" si="18"/>
        <v>-0.41666666666666657</v>
      </c>
      <c r="M53" s="369">
        <f t="shared" ref="M53:M59" si="21">(E53-I53)/I53</f>
        <v>0.40519208573382354</v>
      </c>
      <c r="N53" s="3"/>
      <c r="O53" s="538"/>
      <c r="P53" s="538"/>
      <c r="Q53" s="538"/>
    </row>
    <row r="54" spans="2:17" x14ac:dyDescent="0.35">
      <c r="B54" s="19" t="s">
        <v>62</v>
      </c>
      <c r="C54" s="128">
        <v>734.98044000000004</v>
      </c>
      <c r="D54" s="129">
        <v>655.83293979999996</v>
      </c>
      <c r="E54" s="129">
        <v>631.81026542999996</v>
      </c>
      <c r="F54" s="43">
        <f t="shared" si="15"/>
        <v>0.96337074137001133</v>
      </c>
      <c r="G54" s="128">
        <v>672.98531000000003</v>
      </c>
      <c r="H54" s="129">
        <v>601.14104822999991</v>
      </c>
      <c r="I54" s="129">
        <v>587.12259774000006</v>
      </c>
      <c r="J54" s="43">
        <f t="shared" si="16"/>
        <v>0.97668026408897579</v>
      </c>
      <c r="K54" s="26">
        <f t="shared" si="20"/>
        <v>9.2119588761900337E-2</v>
      </c>
      <c r="L54" s="28">
        <f t="shared" si="18"/>
        <v>9.0980131420129923E-2</v>
      </c>
      <c r="M54" s="369">
        <f t="shared" si="21"/>
        <v>7.6113009211390081E-2</v>
      </c>
      <c r="N54" s="3"/>
      <c r="O54" s="538"/>
      <c r="P54" s="538"/>
      <c r="Q54" s="538"/>
    </row>
    <row r="55" spans="2:17" x14ac:dyDescent="0.35">
      <c r="B55" s="20" t="s">
        <v>101</v>
      </c>
      <c r="C55" s="61">
        <v>21.950050000000001</v>
      </c>
      <c r="D55" s="62">
        <v>21.950050000000001</v>
      </c>
      <c r="E55" s="62">
        <v>28.352433519999998</v>
      </c>
      <c r="F55" s="63">
        <f t="shared" ref="F55:F60" si="22">E55/D55</f>
        <v>1.2916796781784095</v>
      </c>
      <c r="G55" s="61">
        <v>23.263069999999999</v>
      </c>
      <c r="H55" s="62">
        <v>23.97137609</v>
      </c>
      <c r="I55" s="62">
        <v>25.286613819999999</v>
      </c>
      <c r="J55" s="63">
        <f t="shared" ref="J55:J60" si="23">I55/H55</f>
        <v>1.054867009931427</v>
      </c>
      <c r="K55" s="27">
        <f t="shared" si="20"/>
        <v>-5.6442249453747859E-2</v>
      </c>
      <c r="L55" s="29">
        <f t="shared" si="18"/>
        <v>-8.43224887220064E-2</v>
      </c>
      <c r="M55" s="371">
        <f t="shared" si="21"/>
        <v>0.12124279359125352</v>
      </c>
      <c r="N55" s="3"/>
      <c r="O55" s="538"/>
      <c r="P55" s="538"/>
      <c r="Q55" s="538"/>
    </row>
    <row r="56" spans="2:17" x14ac:dyDescent="0.35">
      <c r="B56" s="20" t="s">
        <v>88</v>
      </c>
      <c r="C56" s="61">
        <v>575.63162</v>
      </c>
      <c r="D56" s="62">
        <v>497.17963737000002</v>
      </c>
      <c r="E56" s="62">
        <v>540.91826462000006</v>
      </c>
      <c r="F56" s="63">
        <f t="shared" si="22"/>
        <v>1.0879734887803738</v>
      </c>
      <c r="G56" s="61">
        <v>504.08326</v>
      </c>
      <c r="H56" s="62">
        <v>526.70390970999995</v>
      </c>
      <c r="I56" s="62">
        <v>516.59279116999994</v>
      </c>
      <c r="J56" s="63">
        <f t="shared" si="23"/>
        <v>0.98080303116495349</v>
      </c>
      <c r="K56" s="27">
        <f t="shared" si="20"/>
        <v>0.14193758388247213</v>
      </c>
      <c r="L56" s="29">
        <f t="shared" si="18"/>
        <v>-5.6054781055746891E-2</v>
      </c>
      <c r="M56" s="371">
        <f t="shared" si="21"/>
        <v>4.7088294428009374E-2</v>
      </c>
      <c r="N56" s="3"/>
    </row>
    <row r="57" spans="2:17" x14ac:dyDescent="0.35">
      <c r="B57" s="20" t="s">
        <v>89</v>
      </c>
      <c r="C57" s="61">
        <v>0.38081999999999999</v>
      </c>
      <c r="D57" s="62">
        <v>0.38081999999999999</v>
      </c>
      <c r="E57" s="62">
        <v>0.23221943</v>
      </c>
      <c r="F57" s="63">
        <f t="shared" si="22"/>
        <v>0.60978790504700386</v>
      </c>
      <c r="G57" s="61">
        <v>0.40360000000000001</v>
      </c>
      <c r="H57" s="62">
        <v>0.41868093000000001</v>
      </c>
      <c r="I57" s="62">
        <v>0.37559073999999998</v>
      </c>
      <c r="J57" s="63">
        <f t="shared" si="23"/>
        <v>0.89708107794639702</v>
      </c>
      <c r="K57" s="27">
        <f t="shared" si="20"/>
        <v>-5.644202180376616E-2</v>
      </c>
      <c r="L57" s="29">
        <f t="shared" si="18"/>
        <v>-9.0429076862898944E-2</v>
      </c>
      <c r="M57" s="371">
        <f t="shared" si="21"/>
        <v>-0.38172216386378421</v>
      </c>
      <c r="N57" s="3"/>
      <c r="O57" s="3"/>
      <c r="P57" s="3"/>
      <c r="Q57" s="3"/>
    </row>
    <row r="58" spans="2:17" x14ac:dyDescent="0.35">
      <c r="B58" s="20" t="s">
        <v>90</v>
      </c>
      <c r="C58" s="61">
        <v>18.421299999999999</v>
      </c>
      <c r="D58" s="62">
        <v>18.421299999999999</v>
      </c>
      <c r="E58" s="62">
        <v>9.5473076999999993</v>
      </c>
      <c r="F58" s="63">
        <f t="shared" si="22"/>
        <v>0.51827545830098853</v>
      </c>
      <c r="G58" s="61">
        <v>19.544429999999998</v>
      </c>
      <c r="H58" s="62">
        <v>12.856223480000001</v>
      </c>
      <c r="I58" s="62">
        <v>8.4465886799999996</v>
      </c>
      <c r="J58" s="63">
        <f t="shared" si="23"/>
        <v>0.65700387778262226</v>
      </c>
      <c r="K58" s="27">
        <f t="shared" si="20"/>
        <v>-5.7465477376418744E-2</v>
      </c>
      <c r="L58" s="29">
        <f t="shared" si="18"/>
        <v>0.43287023818910758</v>
      </c>
      <c r="M58" s="371">
        <f t="shared" si="21"/>
        <v>0.13031521501766791</v>
      </c>
      <c r="N58" s="3"/>
      <c r="O58" s="3"/>
      <c r="P58" s="3"/>
      <c r="Q58" s="3"/>
    </row>
    <row r="59" spans="2:17" x14ac:dyDescent="0.35">
      <c r="B59" s="20" t="s">
        <v>93</v>
      </c>
      <c r="C59" s="61">
        <v>118.59665</v>
      </c>
      <c r="D59" s="62">
        <v>117.90113243</v>
      </c>
      <c r="E59" s="62">
        <v>52.760040159999996</v>
      </c>
      <c r="F59" s="63">
        <f t="shared" si="22"/>
        <v>0.44749392200558014</v>
      </c>
      <c r="G59" s="61">
        <v>125.69095</v>
      </c>
      <c r="H59" s="62">
        <v>37.19085802</v>
      </c>
      <c r="I59" s="62">
        <v>36.421013330000001</v>
      </c>
      <c r="J59" s="63">
        <f t="shared" si="23"/>
        <v>0.97930016323941749</v>
      </c>
      <c r="K59" s="27">
        <f t="shared" si="20"/>
        <v>-5.6442408940341401E-2</v>
      </c>
      <c r="L59" s="29">
        <f t="shared" si="18"/>
        <v>2.1701643550841641</v>
      </c>
      <c r="M59" s="371">
        <f t="shared" si="21"/>
        <v>0.44861538260775224</v>
      </c>
      <c r="N59" s="3"/>
      <c r="O59" s="3"/>
      <c r="P59" s="3"/>
      <c r="Q59" s="3"/>
    </row>
    <row r="60" spans="2:17" ht="15" thickBot="1" x14ac:dyDescent="0.4">
      <c r="B60" s="151" t="s">
        <v>64</v>
      </c>
      <c r="C60" s="131">
        <v>0.02</v>
      </c>
      <c r="D60" s="132">
        <v>0.02</v>
      </c>
      <c r="E60" s="132">
        <v>0</v>
      </c>
      <c r="F60" s="369">
        <f t="shared" si="22"/>
        <v>0</v>
      </c>
      <c r="G60" s="131">
        <v>0.02</v>
      </c>
      <c r="H60" s="132">
        <v>0.02</v>
      </c>
      <c r="I60" s="132">
        <v>0</v>
      </c>
      <c r="J60" s="102">
        <f t="shared" si="23"/>
        <v>0</v>
      </c>
      <c r="K60" s="697">
        <f t="shared" ref="K60" si="24">(C60-G60)/G60</f>
        <v>0</v>
      </c>
      <c r="L60" s="698">
        <f t="shared" ref="L60:L67" si="25">(D60-H60)/H60</f>
        <v>0</v>
      </c>
      <c r="M60" s="370">
        <v>0</v>
      </c>
      <c r="N60" s="3"/>
      <c r="O60" s="3"/>
      <c r="P60" s="3"/>
      <c r="Q60" s="3"/>
    </row>
    <row r="61" spans="2:17" x14ac:dyDescent="0.35">
      <c r="B61" s="135" t="s">
        <v>281</v>
      </c>
      <c r="C61" s="136">
        <v>84.510450000000006</v>
      </c>
      <c r="D61" s="137">
        <v>163.65795019999999</v>
      </c>
      <c r="E61" s="137">
        <v>162.28418619999999</v>
      </c>
      <c r="F61" s="376">
        <f t="shared" ref="F61:F67" si="26">E61/D61</f>
        <v>0.99160588288976381</v>
      </c>
      <c r="G61" s="136">
        <v>65.254779999999997</v>
      </c>
      <c r="H61" s="137">
        <v>167.73657544999998</v>
      </c>
      <c r="I61" s="137">
        <v>166.65755830000001</v>
      </c>
      <c r="J61" s="376">
        <f t="shared" ref="J61:J67" si="27">I61/H61</f>
        <v>0.99356719220536605</v>
      </c>
      <c r="K61" s="158">
        <v>0</v>
      </c>
      <c r="L61" s="159">
        <f t="shared" si="25"/>
        <v>-2.4315658281790612E-2</v>
      </c>
      <c r="M61" s="368">
        <f t="shared" ref="M61:M64" si="28">(E61-I61)/I61</f>
        <v>-2.624166671233423E-2</v>
      </c>
      <c r="N61" s="3"/>
      <c r="O61" s="3"/>
      <c r="P61" s="3"/>
      <c r="Q61" s="3"/>
    </row>
    <row r="62" spans="2:17" x14ac:dyDescent="0.35">
      <c r="B62" s="19" t="s">
        <v>62</v>
      </c>
      <c r="C62" s="44">
        <v>84.510450000000006</v>
      </c>
      <c r="D62" s="24">
        <v>163.65795019999999</v>
      </c>
      <c r="E62" s="24">
        <v>162.28418619999999</v>
      </c>
      <c r="F62" s="369">
        <f t="shared" si="26"/>
        <v>0.99160588288976381</v>
      </c>
      <c r="G62" s="44">
        <v>65.254779999999997</v>
      </c>
      <c r="H62" s="24">
        <v>167.73657544999998</v>
      </c>
      <c r="I62" s="24">
        <v>166.65755830000001</v>
      </c>
      <c r="J62" s="369">
        <f t="shared" si="27"/>
        <v>0.99356719220536605</v>
      </c>
      <c r="K62" s="23">
        <v>0</v>
      </c>
      <c r="L62" s="28">
        <f t="shared" si="25"/>
        <v>-2.4315658281790612E-2</v>
      </c>
      <c r="M62" s="369">
        <f t="shared" si="28"/>
        <v>-2.624166671233423E-2</v>
      </c>
      <c r="N62" s="3"/>
      <c r="O62" s="3"/>
      <c r="P62" s="3"/>
      <c r="Q62" s="3"/>
    </row>
    <row r="63" spans="2:17" x14ac:dyDescent="0.35">
      <c r="B63" s="20" t="s">
        <v>94</v>
      </c>
      <c r="C63" s="61">
        <v>6.4167300000000003</v>
      </c>
      <c r="D63" s="127">
        <v>13.71833326</v>
      </c>
      <c r="E63" s="62">
        <v>13.584162060000001</v>
      </c>
      <c r="F63" s="371">
        <f t="shared" si="26"/>
        <v>0.99021956986631776</v>
      </c>
      <c r="G63" s="61">
        <v>5.1974200000000002</v>
      </c>
      <c r="H63" s="127">
        <v>13.645194439999999</v>
      </c>
      <c r="I63" s="62">
        <v>13.341201590000001</v>
      </c>
      <c r="J63" s="371">
        <f t="shared" si="27"/>
        <v>0.97772161830769788</v>
      </c>
      <c r="K63" s="21">
        <v>0</v>
      </c>
      <c r="L63" s="29">
        <f t="shared" si="25"/>
        <v>5.360042344695273E-3</v>
      </c>
      <c r="M63" s="371">
        <f t="shared" si="28"/>
        <v>1.8211288418137146E-2</v>
      </c>
      <c r="N63" s="3"/>
      <c r="O63" s="3"/>
      <c r="P63" s="3"/>
      <c r="Q63" s="3"/>
    </row>
    <row r="64" spans="2:17" ht="15" thickBot="1" x14ac:dyDescent="0.4">
      <c r="B64" s="140" t="s">
        <v>95</v>
      </c>
      <c r="C64" s="430">
        <v>78.093720000000005</v>
      </c>
      <c r="D64" s="410">
        <v>149.93961694000001</v>
      </c>
      <c r="E64" s="410">
        <v>148.70002413999998</v>
      </c>
      <c r="F64" s="375">
        <f t="shared" si="26"/>
        <v>0.99173271997556145</v>
      </c>
      <c r="G64" s="430">
        <v>60.057360000000003</v>
      </c>
      <c r="H64" s="410">
        <v>154.09138100999999</v>
      </c>
      <c r="I64" s="410">
        <v>153.31635671000001</v>
      </c>
      <c r="J64" s="375">
        <f t="shared" si="27"/>
        <v>0.9949703591795982</v>
      </c>
      <c r="K64" s="373">
        <v>0</v>
      </c>
      <c r="L64" s="374">
        <f t="shared" si="25"/>
        <v>-2.6943519116948856E-2</v>
      </c>
      <c r="M64" s="375">
        <f t="shared" si="28"/>
        <v>-3.0109850436453315E-2</v>
      </c>
      <c r="N64" s="3"/>
      <c r="O64" s="3"/>
      <c r="P64" s="3"/>
      <c r="Q64" s="3"/>
    </row>
    <row r="65" spans="2:17" x14ac:dyDescent="0.35">
      <c r="B65" s="135" t="s">
        <v>385</v>
      </c>
      <c r="C65" s="136">
        <v>564.50604999999996</v>
      </c>
      <c r="D65" s="137">
        <v>652.30759125000009</v>
      </c>
      <c r="E65" s="137">
        <v>461.68179883999994</v>
      </c>
      <c r="F65" s="376">
        <f t="shared" si="26"/>
        <v>0.70776701824869326</v>
      </c>
      <c r="G65" s="136">
        <v>588.01</v>
      </c>
      <c r="H65" s="137">
        <v>516.97927988000004</v>
      </c>
      <c r="I65" s="137">
        <v>322.17291345000001</v>
      </c>
      <c r="J65" s="376">
        <f t="shared" si="27"/>
        <v>0.62318341563859581</v>
      </c>
      <c r="K65" s="138">
        <f>(C65-G65)/G65</f>
        <v>-3.9972024285301326E-2</v>
      </c>
      <c r="L65" s="139">
        <f t="shared" si="25"/>
        <v>0.26176737953871598</v>
      </c>
      <c r="M65" s="376">
        <f>(E65-I65)/I65</f>
        <v>0.43302487442555027</v>
      </c>
      <c r="N65" s="3"/>
      <c r="O65" s="3"/>
      <c r="P65" s="3"/>
      <c r="Q65" s="3"/>
    </row>
    <row r="66" spans="2:17" x14ac:dyDescent="0.35">
      <c r="B66" s="19" t="s">
        <v>61</v>
      </c>
      <c r="C66" s="44">
        <v>2.5</v>
      </c>
      <c r="D66" s="24">
        <v>4.8802300499999998</v>
      </c>
      <c r="E66" s="24">
        <v>0.85057273</v>
      </c>
      <c r="F66" s="369">
        <f t="shared" si="26"/>
        <v>0.17428947432508843</v>
      </c>
      <c r="G66" s="44">
        <v>3</v>
      </c>
      <c r="H66" s="24">
        <v>3.3928672500000001</v>
      </c>
      <c r="I66" s="24">
        <v>1.0838300000000001</v>
      </c>
      <c r="J66" s="369">
        <f t="shared" si="27"/>
        <v>0.31944367997303758</v>
      </c>
      <c r="K66" s="26">
        <f>(C66-G66)/G66</f>
        <v>-0.16666666666666666</v>
      </c>
      <c r="L66" s="28">
        <f t="shared" si="25"/>
        <v>0.43837930882795356</v>
      </c>
      <c r="M66" s="369">
        <f>(E66-I66)/I66</f>
        <v>-0.21521573493998142</v>
      </c>
      <c r="N66" s="3"/>
      <c r="O66" s="11"/>
      <c r="P66" s="11"/>
      <c r="Q66" s="11"/>
    </row>
    <row r="67" spans="2:17" x14ac:dyDescent="0.35">
      <c r="B67" s="19" t="s">
        <v>62</v>
      </c>
      <c r="C67" s="44">
        <v>562.00604999999996</v>
      </c>
      <c r="D67" s="24">
        <v>647.42736120000006</v>
      </c>
      <c r="E67" s="24">
        <v>460.83122610999993</v>
      </c>
      <c r="F67" s="369">
        <f t="shared" si="26"/>
        <v>0.71178830819855055</v>
      </c>
      <c r="G67" s="44">
        <v>585.01</v>
      </c>
      <c r="H67" s="24">
        <v>513.58641263000004</v>
      </c>
      <c r="I67" s="24">
        <v>321.08908345000003</v>
      </c>
      <c r="J67" s="369">
        <f t="shared" si="27"/>
        <v>0.62518998858585517</v>
      </c>
      <c r="K67" s="26">
        <f t="shared" ref="K67" si="29">(C67-G67)/G67</f>
        <v>-3.9322319276593617E-2</v>
      </c>
      <c r="L67" s="28">
        <f t="shared" si="25"/>
        <v>0.26060064144730838</v>
      </c>
      <c r="M67" s="369">
        <f>(E67-I67)/I67</f>
        <v>0.43521299808300873</v>
      </c>
      <c r="N67" s="3"/>
    </row>
    <row r="68" spans="2:17" x14ac:dyDescent="0.35">
      <c r="B68" s="20" t="s">
        <v>101</v>
      </c>
      <c r="C68" s="61">
        <v>0</v>
      </c>
      <c r="D68" s="127">
        <v>0</v>
      </c>
      <c r="E68" s="62">
        <v>14.93308639</v>
      </c>
      <c r="F68" s="18">
        <v>0</v>
      </c>
      <c r="G68" s="61">
        <v>0</v>
      </c>
      <c r="H68" s="127">
        <v>0</v>
      </c>
      <c r="I68" s="62">
        <v>16.51703054</v>
      </c>
      <c r="J68" s="18">
        <v>0</v>
      </c>
      <c r="K68" s="553">
        <v>0</v>
      </c>
      <c r="L68" s="62">
        <v>0</v>
      </c>
      <c r="M68" s="371">
        <f t="shared" ref="M68:M70" si="30">(E68-I68)/I68</f>
        <v>-9.589763403077177E-2</v>
      </c>
      <c r="N68" s="3"/>
    </row>
    <row r="69" spans="2:17" x14ac:dyDescent="0.35">
      <c r="B69" s="20" t="s">
        <v>88</v>
      </c>
      <c r="C69" s="61">
        <v>562.00604999999996</v>
      </c>
      <c r="D69" s="62">
        <v>647.42736120000006</v>
      </c>
      <c r="E69" s="62">
        <v>347.04631418999998</v>
      </c>
      <c r="F69" s="371">
        <f>E69/D69</f>
        <v>0.53603899833141611</v>
      </c>
      <c r="G69" s="61">
        <v>585.01</v>
      </c>
      <c r="H69" s="62">
        <v>513.55941263</v>
      </c>
      <c r="I69" s="62">
        <v>289.55584991999996</v>
      </c>
      <c r="J69" s="371">
        <f>I69/H69</f>
        <v>0.56382152249366702</v>
      </c>
      <c r="K69" s="27">
        <f t="shared" ref="K69" si="31">(C69-G69)/G69</f>
        <v>-3.9322319276593617E-2</v>
      </c>
      <c r="L69" s="29">
        <f t="shared" ref="L69" si="32">(D69-H69)/H69</f>
        <v>0.26066691657825153</v>
      </c>
      <c r="M69" s="371">
        <f t="shared" si="30"/>
        <v>0.19854706539648151</v>
      </c>
      <c r="N69" s="3"/>
    </row>
    <row r="70" spans="2:17" x14ac:dyDescent="0.35">
      <c r="B70" s="20" t="s">
        <v>89</v>
      </c>
      <c r="C70" s="61">
        <v>0</v>
      </c>
      <c r="D70" s="62">
        <v>0</v>
      </c>
      <c r="E70" s="62">
        <v>1.7942278700000001</v>
      </c>
      <c r="F70" s="556">
        <v>0</v>
      </c>
      <c r="G70" s="61">
        <v>0</v>
      </c>
      <c r="H70" s="62">
        <v>0</v>
      </c>
      <c r="I70" s="62">
        <v>0.99164328000000002</v>
      </c>
      <c r="J70" s="556">
        <v>0</v>
      </c>
      <c r="K70" s="553">
        <v>0</v>
      </c>
      <c r="L70" s="62">
        <v>0</v>
      </c>
      <c r="M70" s="371">
        <f t="shared" si="30"/>
        <v>0.80934808533165281</v>
      </c>
      <c r="N70" s="3"/>
    </row>
    <row r="71" spans="2:17" x14ac:dyDescent="0.35">
      <c r="B71" s="20" t="s">
        <v>90</v>
      </c>
      <c r="C71" s="61">
        <v>0</v>
      </c>
      <c r="D71" s="62">
        <v>0</v>
      </c>
      <c r="E71" s="62">
        <v>21.473563859999999</v>
      </c>
      <c r="F71" s="556">
        <v>0</v>
      </c>
      <c r="G71" s="553">
        <v>0</v>
      </c>
      <c r="H71" s="62">
        <v>0</v>
      </c>
      <c r="I71" s="279">
        <v>5.1469353</v>
      </c>
      <c r="J71" s="543">
        <v>0</v>
      </c>
      <c r="K71" s="553">
        <v>0</v>
      </c>
      <c r="L71" s="62">
        <v>0</v>
      </c>
      <c r="M71" s="543">
        <v>0</v>
      </c>
      <c r="N71" s="3"/>
    </row>
    <row r="72" spans="2:17" ht="15" thickBot="1" x14ac:dyDescent="0.4">
      <c r="B72" s="20" t="s">
        <v>93</v>
      </c>
      <c r="C72" s="430">
        <v>0</v>
      </c>
      <c r="D72" s="410">
        <v>0</v>
      </c>
      <c r="E72" s="410">
        <v>75.5840338</v>
      </c>
      <c r="F72" s="556">
        <v>0</v>
      </c>
      <c r="G72" s="430">
        <v>0</v>
      </c>
      <c r="H72" s="410">
        <v>2.7E-2</v>
      </c>
      <c r="I72" s="410">
        <v>8.877624410000001</v>
      </c>
      <c r="J72" s="371">
        <f>I72/H72</f>
        <v>328.80090407407414</v>
      </c>
      <c r="K72" s="430">
        <v>0</v>
      </c>
      <c r="L72" s="410">
        <v>0</v>
      </c>
      <c r="M72" s="371">
        <f t="shared" ref="M72" si="33">(E72-I72)/I72</f>
        <v>7.5139931933660167</v>
      </c>
      <c r="N72" s="3"/>
    </row>
    <row r="73" spans="2:17" x14ac:dyDescent="0.35">
      <c r="B73" s="135" t="s">
        <v>282</v>
      </c>
      <c r="C73" s="136">
        <v>4.1759500000000003</v>
      </c>
      <c r="D73" s="137">
        <v>83.648982529999998</v>
      </c>
      <c r="E73" s="137">
        <v>78.875145590000002</v>
      </c>
      <c r="F73" s="376">
        <f>E73/D73</f>
        <v>0.9429301254407022</v>
      </c>
      <c r="G73" s="136">
        <v>0</v>
      </c>
      <c r="H73" s="137">
        <v>81.857985110000001</v>
      </c>
      <c r="I73" s="137">
        <v>72.180187419999996</v>
      </c>
      <c r="J73" s="376">
        <f>I73/H73</f>
        <v>0.88177332147871623</v>
      </c>
      <c r="K73" s="158">
        <v>0</v>
      </c>
      <c r="L73" s="139">
        <f t="shared" ref="L73:L76" si="34">(D73-H73)/H73</f>
        <v>2.1879324510532122E-2</v>
      </c>
      <c r="M73" s="376">
        <f>(E73-I73)/I73</f>
        <v>9.2753405183663165E-2</v>
      </c>
      <c r="N73" s="3"/>
    </row>
    <row r="74" spans="2:17" x14ac:dyDescent="0.35">
      <c r="B74" s="19" t="s">
        <v>62</v>
      </c>
      <c r="C74" s="44">
        <v>4.1759500000000003</v>
      </c>
      <c r="D74" s="24">
        <v>83.648982529999998</v>
      </c>
      <c r="E74" s="24">
        <v>78.875145590000002</v>
      </c>
      <c r="F74" s="369">
        <f>E74/D74</f>
        <v>0.9429301254407022</v>
      </c>
      <c r="G74" s="44">
        <v>0</v>
      </c>
      <c r="H74" s="24">
        <v>81.857985110000001</v>
      </c>
      <c r="I74" s="24">
        <v>72.180187419999996</v>
      </c>
      <c r="J74" s="369">
        <f>I74/H74</f>
        <v>0.88177332147871623</v>
      </c>
      <c r="K74" s="44">
        <v>0</v>
      </c>
      <c r="L74" s="28">
        <f t="shared" si="34"/>
        <v>2.1879324510532122E-2</v>
      </c>
      <c r="M74" s="369">
        <f>(E74-I74)/I74</f>
        <v>9.2753405183663165E-2</v>
      </c>
      <c r="N74" s="3"/>
    </row>
    <row r="75" spans="2:17" x14ac:dyDescent="0.35">
      <c r="B75" s="20" t="s">
        <v>94</v>
      </c>
      <c r="C75" s="61">
        <v>0.24107999999999999</v>
      </c>
      <c r="D75" s="127">
        <v>4.8898402800000005</v>
      </c>
      <c r="E75" s="62">
        <v>4.4446052300000005</v>
      </c>
      <c r="F75" s="371">
        <f>E75/D75</f>
        <v>0.90894691349714185</v>
      </c>
      <c r="G75" s="61">
        <v>0</v>
      </c>
      <c r="H75" s="127">
        <v>3.9458845899999999</v>
      </c>
      <c r="I75" s="62">
        <v>3.2784096300000005</v>
      </c>
      <c r="J75" s="371">
        <f>I75/H75</f>
        <v>0.83084275660479989</v>
      </c>
      <c r="K75" s="553">
        <v>0</v>
      </c>
      <c r="L75" s="29">
        <f t="shared" si="34"/>
        <v>0.23922536720720475</v>
      </c>
      <c r="M75" s="371">
        <f t="shared" ref="M75:M76" si="35">(E75-I75)/I75</f>
        <v>0.35571991654990343</v>
      </c>
      <c r="N75" s="3"/>
    </row>
    <row r="76" spans="2:17" ht="15" thickBot="1" x14ac:dyDescent="0.4">
      <c r="B76" s="140" t="s">
        <v>95</v>
      </c>
      <c r="C76" s="430">
        <v>3.9348700000000001</v>
      </c>
      <c r="D76" s="410">
        <v>78.759142249999996</v>
      </c>
      <c r="E76" s="410">
        <v>74.430540359999995</v>
      </c>
      <c r="F76" s="375">
        <f>E76/D76</f>
        <v>0.94504000721262293</v>
      </c>
      <c r="G76" s="430">
        <v>0</v>
      </c>
      <c r="H76" s="410">
        <v>77.912100519999996</v>
      </c>
      <c r="I76" s="410">
        <v>68.901777790000011</v>
      </c>
      <c r="J76" s="375">
        <f>I76/H76</f>
        <v>0.884352717102178</v>
      </c>
      <c r="K76" s="554">
        <v>0</v>
      </c>
      <c r="L76" s="374">
        <f t="shared" si="34"/>
        <v>1.0871760924768877E-2</v>
      </c>
      <c r="M76" s="375">
        <f t="shared" si="35"/>
        <v>8.0241217967563019E-2</v>
      </c>
      <c r="N76" s="3"/>
    </row>
    <row r="77" spans="2:17" x14ac:dyDescent="0.35">
      <c r="B77" s="5"/>
      <c r="C77" s="693"/>
      <c r="D77" s="538"/>
      <c r="E77" s="538"/>
      <c r="H77" s="3"/>
    </row>
    <row r="78" spans="2:17" ht="15" thickBot="1" x14ac:dyDescent="0.4">
      <c r="B78" s="5" t="s">
        <v>138</v>
      </c>
      <c r="C78" s="693"/>
      <c r="D78" s="538"/>
      <c r="E78" s="538"/>
      <c r="H78" s="3"/>
    </row>
    <row r="79" spans="2:17" x14ac:dyDescent="0.35">
      <c r="B79" s="947" t="s">
        <v>28</v>
      </c>
      <c r="C79" s="873">
        <v>2022</v>
      </c>
      <c r="D79" s="874"/>
      <c r="E79" s="874"/>
      <c r="F79" s="867"/>
      <c r="G79" s="873">
        <v>2021</v>
      </c>
      <c r="H79" s="874"/>
      <c r="I79" s="874"/>
      <c r="J79" s="867"/>
      <c r="K79" s="873" t="s">
        <v>212</v>
      </c>
      <c r="L79" s="874"/>
      <c r="M79" s="950"/>
    </row>
    <row r="80" spans="2:17" ht="23.25" customHeight="1" x14ac:dyDescent="0.35">
      <c r="B80" s="948"/>
      <c r="C80" s="951" t="s">
        <v>97</v>
      </c>
      <c r="D80" s="953" t="s">
        <v>98</v>
      </c>
      <c r="E80" s="955" t="s">
        <v>154</v>
      </c>
      <c r="F80" s="956" t="s">
        <v>157</v>
      </c>
      <c r="G80" s="951" t="s">
        <v>99</v>
      </c>
      <c r="H80" s="953" t="s">
        <v>100</v>
      </c>
      <c r="I80" s="955" t="s">
        <v>155</v>
      </c>
      <c r="J80" s="956" t="s">
        <v>156</v>
      </c>
      <c r="K80" s="951" t="s">
        <v>296</v>
      </c>
      <c r="L80" s="953" t="s">
        <v>297</v>
      </c>
      <c r="M80" s="959" t="s">
        <v>298</v>
      </c>
    </row>
    <row r="81" spans="2:17" ht="23.25" customHeight="1" thickBot="1" x14ac:dyDescent="0.4">
      <c r="B81" s="949"/>
      <c r="C81" s="952"/>
      <c r="D81" s="954"/>
      <c r="E81" s="945"/>
      <c r="F81" s="957"/>
      <c r="G81" s="952"/>
      <c r="H81" s="954"/>
      <c r="I81" s="945"/>
      <c r="J81" s="957"/>
      <c r="K81" s="952"/>
      <c r="L81" s="958"/>
      <c r="M81" s="960"/>
    </row>
    <row r="82" spans="2:17" x14ac:dyDescent="0.35">
      <c r="B82" s="317" t="s">
        <v>175</v>
      </c>
      <c r="C82" s="214">
        <f>SUM(C83:C84)</f>
        <v>1358.1640199999999</v>
      </c>
      <c r="D82" s="195">
        <f>SUM(D83:D84)</f>
        <v>1399.6288186699999</v>
      </c>
      <c r="E82" s="195">
        <f>SUM(E83:E84)</f>
        <v>1173.6558842100001</v>
      </c>
      <c r="F82" s="196">
        <f t="shared" ref="F82:F91" si="36">E82/D82</f>
        <v>0.83854795539668081</v>
      </c>
      <c r="G82" s="214">
        <f>SUM(G83:G84)</f>
        <v>825.73452999999995</v>
      </c>
      <c r="H82" s="195">
        <f>SUM(H83:H84)</f>
        <v>830.83310420999999</v>
      </c>
      <c r="I82" s="195">
        <f>SUM(I83:I84)</f>
        <v>761.53313499000001</v>
      </c>
      <c r="J82" s="196">
        <f t="shared" ref="J82:J91" si="37">I82/H82</f>
        <v>0.91658978335258556</v>
      </c>
      <c r="K82" s="547">
        <f t="shared" ref="K82:K83" si="38">(C82-G82)/G82</f>
        <v>0.64479499240512572</v>
      </c>
      <c r="L82" s="548">
        <f t="shared" ref="L82:L83" si="39">(D82-H82)/H82</f>
        <v>0.68460887220044142</v>
      </c>
      <c r="M82" s="196">
        <f t="shared" ref="M82:M83" si="40">(E82-I82)/I82</f>
        <v>0.54117507208062821</v>
      </c>
      <c r="N82" s="3"/>
    </row>
    <row r="83" spans="2:17" x14ac:dyDescent="0.35">
      <c r="B83" s="549" t="s">
        <v>279</v>
      </c>
      <c r="C83" s="570">
        <f>C85+C98</f>
        <v>770.15401999999995</v>
      </c>
      <c r="D83" s="571">
        <f>D85+D98</f>
        <v>800.79155367999988</v>
      </c>
      <c r="E83" s="571">
        <f>E85+E98</f>
        <v>779.30278334000002</v>
      </c>
      <c r="F83" s="572">
        <f t="shared" si="36"/>
        <v>0.97316558817179177</v>
      </c>
      <c r="G83" s="570">
        <f>G85+G98</f>
        <v>685.23452999999995</v>
      </c>
      <c r="H83" s="571">
        <f>H85+H98</f>
        <v>684.33310420999999</v>
      </c>
      <c r="I83" s="571">
        <f>I85+I98</f>
        <v>616.49793366000006</v>
      </c>
      <c r="J83" s="572">
        <f t="shared" si="37"/>
        <v>0.90087404783915948</v>
      </c>
      <c r="K83" s="573">
        <f t="shared" si="38"/>
        <v>0.12392762810712414</v>
      </c>
      <c r="L83" s="574">
        <f t="shared" si="39"/>
        <v>0.17017801528751195</v>
      </c>
      <c r="M83" s="572">
        <f t="shared" si="40"/>
        <v>0.2640801222373394</v>
      </c>
      <c r="N83" s="3"/>
    </row>
    <row r="84" spans="2:17" ht="15" thickBot="1" x14ac:dyDescent="0.4">
      <c r="B84" s="550" t="s">
        <v>280</v>
      </c>
      <c r="C84" s="575">
        <f>C102+C110</f>
        <v>588.01</v>
      </c>
      <c r="D84" s="576">
        <f>D102+D110</f>
        <v>598.83726498999999</v>
      </c>
      <c r="E84" s="576">
        <f>E102+E110</f>
        <v>394.35310086999999</v>
      </c>
      <c r="F84" s="577">
        <f t="shared" si="36"/>
        <v>0.65853133050526724</v>
      </c>
      <c r="G84" s="575">
        <f>G102+G110</f>
        <v>140.5</v>
      </c>
      <c r="H84" s="576">
        <f>H102+H110</f>
        <v>146.5</v>
      </c>
      <c r="I84" s="576">
        <f>I102+I110</f>
        <v>145.03520133000001</v>
      </c>
      <c r="J84" s="577">
        <f t="shared" si="37"/>
        <v>0.9900013742662116</v>
      </c>
      <c r="K84" s="694">
        <f t="shared" ref="K84" si="41">(C84-G84)/G84</f>
        <v>3.1851245551601424</v>
      </c>
      <c r="L84" s="695">
        <f t="shared" ref="L84" si="42">(D84-H84)/H84</f>
        <v>3.0876263821843004</v>
      </c>
      <c r="M84" s="696">
        <f t="shared" ref="M84" si="43">(E84-I84)/I84</f>
        <v>1.7190164680967659</v>
      </c>
      <c r="N84" s="3"/>
    </row>
    <row r="85" spans="2:17" x14ac:dyDescent="0.35">
      <c r="B85" s="120" t="s">
        <v>176</v>
      </c>
      <c r="C85" s="121">
        <f>SUM(C86:C91)+C97</f>
        <v>704.89923999999996</v>
      </c>
      <c r="D85" s="122">
        <f>SUM(D86:D91)+D97</f>
        <v>633.05497822999985</v>
      </c>
      <c r="E85" s="122">
        <f>SUM(E86:E91)+E97</f>
        <v>612.64522504000001</v>
      </c>
      <c r="F85" s="366">
        <f t="shared" si="36"/>
        <v>0.9677599041286038</v>
      </c>
      <c r="G85" s="121">
        <f>SUM(G86:G91)+G97</f>
        <v>582.26761999999997</v>
      </c>
      <c r="H85" s="122">
        <f>SUM(H86:H91)+H97</f>
        <v>551.79999457999998</v>
      </c>
      <c r="I85" s="122">
        <f>SUM(I86:I91)+I97</f>
        <v>487.62112387000002</v>
      </c>
      <c r="J85" s="366">
        <f t="shared" si="37"/>
        <v>0.88369178807468196</v>
      </c>
      <c r="K85" s="138">
        <f>(C85-G85)/G85</f>
        <v>0.21061040625958216</v>
      </c>
      <c r="L85" s="139">
        <f t="shared" ref="L85:L96" si="44">(D85-H85)/H85</f>
        <v>0.1472544118305886</v>
      </c>
      <c r="M85" s="376">
        <f>(E85-I85)/I85</f>
        <v>0.2563959907596855</v>
      </c>
      <c r="N85" s="3"/>
    </row>
    <row r="86" spans="2:17" x14ac:dyDescent="0.35">
      <c r="B86" s="19" t="s">
        <v>57</v>
      </c>
      <c r="C86" s="44">
        <v>12.11758</v>
      </c>
      <c r="D86" s="24">
        <v>12.11758</v>
      </c>
      <c r="E86" s="24">
        <v>10.620466480000001</v>
      </c>
      <c r="F86" s="43">
        <f t="shared" si="36"/>
        <v>0.87645111317606328</v>
      </c>
      <c r="G86" s="44">
        <v>11.938499999999999</v>
      </c>
      <c r="H86" s="24">
        <v>11.938499999999999</v>
      </c>
      <c r="I86" s="24">
        <v>9.8779636299999982</v>
      </c>
      <c r="J86" s="43">
        <f t="shared" si="37"/>
        <v>0.82740408175231384</v>
      </c>
      <c r="K86" s="26">
        <f>(C86-G86)/G86</f>
        <v>1.5000209406541927E-2</v>
      </c>
      <c r="L86" s="28">
        <f t="shared" si="44"/>
        <v>1.5000209406541927E-2</v>
      </c>
      <c r="M86" s="369">
        <f>(E86-I86)/I86</f>
        <v>7.5167603142916511E-2</v>
      </c>
      <c r="N86" s="3"/>
      <c r="O86" s="538"/>
      <c r="P86" s="538"/>
      <c r="Q86" s="538"/>
    </row>
    <row r="87" spans="2:17" x14ac:dyDescent="0.35">
      <c r="B87" s="19" t="s">
        <v>58</v>
      </c>
      <c r="C87" s="44">
        <v>19.236350000000002</v>
      </c>
      <c r="D87" s="24">
        <v>19.236350000000002</v>
      </c>
      <c r="E87" s="24">
        <v>14.564982199999999</v>
      </c>
      <c r="F87" s="43">
        <f t="shared" si="36"/>
        <v>0.75715934675757091</v>
      </c>
      <c r="G87" s="44">
        <v>18.311579999999999</v>
      </c>
      <c r="H87" s="24">
        <v>17.410154210000002</v>
      </c>
      <c r="I87" s="24">
        <v>12.506210489999999</v>
      </c>
      <c r="J87" s="43">
        <f t="shared" si="37"/>
        <v>0.71832853053172341</v>
      </c>
      <c r="K87" s="26">
        <f t="shared" ref="K87:K96" si="45">(C87-G87)/G87</f>
        <v>5.0501922826976284E-2</v>
      </c>
      <c r="L87" s="28">
        <f t="shared" si="44"/>
        <v>0.10489256832378165</v>
      </c>
      <c r="M87" s="369">
        <f>(E87-I87)/I87</f>
        <v>0.16461994715715042</v>
      </c>
      <c r="N87" s="3"/>
      <c r="O87" s="538"/>
      <c r="P87" s="538"/>
      <c r="Q87" s="538"/>
    </row>
    <row r="88" spans="2:17" x14ac:dyDescent="0.35">
      <c r="B88" s="19" t="s">
        <v>59</v>
      </c>
      <c r="C88" s="44">
        <v>0.35</v>
      </c>
      <c r="D88" s="24">
        <v>0.35</v>
      </c>
      <c r="E88" s="24">
        <v>0.14590228</v>
      </c>
      <c r="F88" s="43">
        <f t="shared" si="36"/>
        <v>0.41686365714285717</v>
      </c>
      <c r="G88" s="44">
        <v>0.65</v>
      </c>
      <c r="H88" s="24">
        <v>0.65</v>
      </c>
      <c r="I88" s="24">
        <v>0.17173916</v>
      </c>
      <c r="J88" s="43">
        <f t="shared" si="37"/>
        <v>0.26421409230769233</v>
      </c>
      <c r="K88" s="26">
        <f t="shared" si="45"/>
        <v>-0.46153846153846156</v>
      </c>
      <c r="L88" s="28">
        <f t="shared" si="44"/>
        <v>-0.46153846153846156</v>
      </c>
      <c r="M88" s="370">
        <v>0</v>
      </c>
      <c r="N88" s="3"/>
      <c r="O88" s="538"/>
      <c r="P88" s="538"/>
      <c r="Q88" s="538"/>
    </row>
    <row r="89" spans="2:17" x14ac:dyDescent="0.35">
      <c r="B89" s="19" t="s">
        <v>60</v>
      </c>
      <c r="C89" s="44">
        <v>7.0000000000000007E-2</v>
      </c>
      <c r="D89" s="24">
        <v>7.0000000000000007E-2</v>
      </c>
      <c r="E89" s="24">
        <v>8.4551600000000005E-2</v>
      </c>
      <c r="F89" s="43">
        <f t="shared" si="36"/>
        <v>1.2078799999999998</v>
      </c>
      <c r="G89" s="44">
        <v>0.10485999999999999</v>
      </c>
      <c r="H89" s="24">
        <v>0.10485999999999999</v>
      </c>
      <c r="I89" s="24">
        <v>6.8721500000000005E-2</v>
      </c>
      <c r="J89" s="43">
        <f t="shared" si="37"/>
        <v>0.65536429525081064</v>
      </c>
      <c r="K89" s="26">
        <f t="shared" si="45"/>
        <v>-0.33244325767690242</v>
      </c>
      <c r="L89" s="28">
        <f t="shared" si="44"/>
        <v>-0.33244325767690242</v>
      </c>
      <c r="M89" s="370">
        <v>0</v>
      </c>
      <c r="N89" s="3"/>
      <c r="O89" s="538"/>
      <c r="P89" s="538"/>
      <c r="Q89" s="538"/>
    </row>
    <row r="90" spans="2:17" x14ac:dyDescent="0.35">
      <c r="B90" s="19" t="s">
        <v>61</v>
      </c>
      <c r="C90" s="44">
        <v>0.12</v>
      </c>
      <c r="D90" s="24">
        <v>0.12</v>
      </c>
      <c r="E90" s="24">
        <v>0.10672473999999998</v>
      </c>
      <c r="F90" s="43">
        <f t="shared" si="36"/>
        <v>0.88937283333333328</v>
      </c>
      <c r="G90" s="44">
        <v>0.87619999999999998</v>
      </c>
      <c r="H90" s="24">
        <v>0.87619999999999998</v>
      </c>
      <c r="I90" s="24">
        <v>2.9633990000000002E-2</v>
      </c>
      <c r="J90" s="43">
        <f t="shared" si="37"/>
        <v>3.3821034010499892E-2</v>
      </c>
      <c r="K90" s="26">
        <f t="shared" si="45"/>
        <v>-0.86304496690253363</v>
      </c>
      <c r="L90" s="28">
        <f t="shared" si="44"/>
        <v>-0.86304496690253363</v>
      </c>
      <c r="M90" s="369">
        <f t="shared" ref="M90:M96" si="46">(E90-I90)/I90</f>
        <v>2.6014299795606322</v>
      </c>
      <c r="N90" s="3"/>
      <c r="O90" s="538"/>
      <c r="P90" s="538"/>
      <c r="Q90" s="538"/>
    </row>
    <row r="91" spans="2:17" x14ac:dyDescent="0.35">
      <c r="B91" s="19" t="s">
        <v>62</v>
      </c>
      <c r="C91" s="128">
        <v>672.98531000000003</v>
      </c>
      <c r="D91" s="129">
        <v>601.14104822999991</v>
      </c>
      <c r="E91" s="129">
        <v>587.12259774000006</v>
      </c>
      <c r="F91" s="43">
        <f t="shared" si="36"/>
        <v>0.97668026408897579</v>
      </c>
      <c r="G91" s="128">
        <v>550.36648000000002</v>
      </c>
      <c r="H91" s="129">
        <v>520.80028037</v>
      </c>
      <c r="I91" s="129">
        <v>464.96519192000005</v>
      </c>
      <c r="J91" s="43">
        <f t="shared" si="37"/>
        <v>0.89278982643724347</v>
      </c>
      <c r="K91" s="26">
        <f t="shared" si="45"/>
        <v>0.22279487297264178</v>
      </c>
      <c r="L91" s="28">
        <f t="shared" si="44"/>
        <v>0.15426406414935531</v>
      </c>
      <c r="M91" s="369">
        <f t="shared" si="46"/>
        <v>0.26272376501038791</v>
      </c>
      <c r="N91" s="3"/>
      <c r="O91" s="538"/>
      <c r="P91" s="538"/>
      <c r="Q91" s="538"/>
    </row>
    <row r="92" spans="2:17" x14ac:dyDescent="0.35">
      <c r="B92" s="20" t="s">
        <v>101</v>
      </c>
      <c r="C92" s="61">
        <v>23.263069999999999</v>
      </c>
      <c r="D92" s="62">
        <v>23.97137609</v>
      </c>
      <c r="E92" s="62">
        <v>25.286613819999999</v>
      </c>
      <c r="F92" s="63">
        <f t="shared" ref="F92:F97" si="47">E92/D92</f>
        <v>1.054867009931427</v>
      </c>
      <c r="G92" s="61">
        <v>15.32338</v>
      </c>
      <c r="H92" s="62">
        <v>15.32338</v>
      </c>
      <c r="I92" s="62">
        <v>18.517271309999998</v>
      </c>
      <c r="J92" s="63">
        <f t="shared" ref="J92:J97" si="48">I92/H92</f>
        <v>1.2084325592656449</v>
      </c>
      <c r="K92" s="27">
        <f t="shared" si="45"/>
        <v>0.51814221144421135</v>
      </c>
      <c r="L92" s="29">
        <f t="shared" si="44"/>
        <v>0.56436609220681078</v>
      </c>
      <c r="M92" s="371">
        <f t="shared" si="46"/>
        <v>0.3655691163494651</v>
      </c>
      <c r="N92" s="3"/>
      <c r="O92" s="538"/>
      <c r="P92" s="538"/>
      <c r="Q92" s="538"/>
    </row>
    <row r="93" spans="2:17" x14ac:dyDescent="0.35">
      <c r="B93" s="20" t="s">
        <v>88</v>
      </c>
      <c r="C93" s="61">
        <v>504.08326</v>
      </c>
      <c r="D93" s="62">
        <v>526.70390970999995</v>
      </c>
      <c r="E93" s="62">
        <v>516.59279116999994</v>
      </c>
      <c r="F93" s="63">
        <f t="shared" si="47"/>
        <v>0.98080303116495349</v>
      </c>
      <c r="G93" s="61">
        <v>201.24815000000001</v>
      </c>
      <c r="H93" s="62">
        <v>201.24815000000001</v>
      </c>
      <c r="I93" s="62">
        <v>399.54443322000003</v>
      </c>
      <c r="J93" s="63">
        <f t="shared" si="48"/>
        <v>1.9853322041469699</v>
      </c>
      <c r="K93" s="27">
        <f t="shared" si="45"/>
        <v>1.5047845657214736</v>
      </c>
      <c r="L93" s="29">
        <f t="shared" si="44"/>
        <v>1.617186342880667</v>
      </c>
      <c r="M93" s="371">
        <f t="shared" si="46"/>
        <v>0.29295454577275992</v>
      </c>
      <c r="N93" s="3"/>
    </row>
    <row r="94" spans="2:17" x14ac:dyDescent="0.35">
      <c r="B94" s="20" t="s">
        <v>89</v>
      </c>
      <c r="C94" s="61">
        <v>0.40360000000000001</v>
      </c>
      <c r="D94" s="62">
        <v>0.41868093000000001</v>
      </c>
      <c r="E94" s="62">
        <v>0.37559073999999998</v>
      </c>
      <c r="F94" s="63">
        <f t="shared" si="47"/>
        <v>0.89708107794639702</v>
      </c>
      <c r="G94" s="61">
        <v>2.7639300000000002</v>
      </c>
      <c r="H94" s="62">
        <v>2.7639300000000002</v>
      </c>
      <c r="I94" s="62">
        <v>1.0965516799999999</v>
      </c>
      <c r="J94" s="63">
        <f t="shared" si="48"/>
        <v>0.39673641517694003</v>
      </c>
      <c r="K94" s="27">
        <f t="shared" si="45"/>
        <v>-0.85397604136139482</v>
      </c>
      <c r="L94" s="29">
        <f t="shared" si="44"/>
        <v>-0.84851970563653933</v>
      </c>
      <c r="M94" s="371">
        <f t="shared" si="46"/>
        <v>-0.65748012898033215</v>
      </c>
      <c r="N94" s="3"/>
      <c r="O94" s="3"/>
      <c r="P94" s="3"/>
      <c r="Q94" s="3"/>
    </row>
    <row r="95" spans="2:17" x14ac:dyDescent="0.35">
      <c r="B95" s="20" t="s">
        <v>90</v>
      </c>
      <c r="C95" s="61">
        <v>19.544429999999998</v>
      </c>
      <c r="D95" s="62">
        <v>12.856223480000001</v>
      </c>
      <c r="E95" s="62">
        <v>8.4465886799999996</v>
      </c>
      <c r="F95" s="63">
        <f t="shared" si="47"/>
        <v>0.65700387778262226</v>
      </c>
      <c r="G95" s="61">
        <v>78.598190000000002</v>
      </c>
      <c r="H95" s="62">
        <v>78.598190000000002</v>
      </c>
      <c r="I95" s="62">
        <v>13.38591823</v>
      </c>
      <c r="J95" s="63">
        <f t="shared" si="48"/>
        <v>0.17030822503673429</v>
      </c>
      <c r="K95" s="27">
        <f t="shared" si="45"/>
        <v>-0.75133740357125278</v>
      </c>
      <c r="L95" s="29">
        <f t="shared" si="44"/>
        <v>-0.83643104911194521</v>
      </c>
      <c r="M95" s="371">
        <f t="shared" si="46"/>
        <v>-0.36899445111880086</v>
      </c>
      <c r="N95" s="3"/>
      <c r="O95" s="3"/>
      <c r="P95" s="3"/>
      <c r="Q95" s="3"/>
    </row>
    <row r="96" spans="2:17" x14ac:dyDescent="0.35">
      <c r="B96" s="20" t="s">
        <v>93</v>
      </c>
      <c r="C96" s="61">
        <v>125.69095</v>
      </c>
      <c r="D96" s="127">
        <v>37.19085802</v>
      </c>
      <c r="E96" s="62">
        <v>36.421013330000001</v>
      </c>
      <c r="F96" s="63">
        <f t="shared" si="47"/>
        <v>0.97930016323941749</v>
      </c>
      <c r="G96" s="61">
        <v>252.43283</v>
      </c>
      <c r="H96" s="127">
        <v>222.86663037</v>
      </c>
      <c r="I96" s="62">
        <v>32.421017480000003</v>
      </c>
      <c r="J96" s="63">
        <f t="shared" si="48"/>
        <v>0.14547273149944023</v>
      </c>
      <c r="K96" s="27">
        <f t="shared" si="45"/>
        <v>-0.50208160325263551</v>
      </c>
      <c r="L96" s="29">
        <f t="shared" si="44"/>
        <v>-0.83312504901134699</v>
      </c>
      <c r="M96" s="371">
        <f t="shared" si="46"/>
        <v>0.12337662914088153</v>
      </c>
      <c r="N96" s="3"/>
      <c r="O96" s="3"/>
      <c r="P96" s="3"/>
      <c r="Q96" s="3"/>
    </row>
    <row r="97" spans="2:17" ht="15" thickBot="1" x14ac:dyDescent="0.4">
      <c r="B97" s="151" t="s">
        <v>64</v>
      </c>
      <c r="C97" s="131">
        <v>0.02</v>
      </c>
      <c r="D97" s="132">
        <v>0.02</v>
      </c>
      <c r="E97" s="132">
        <v>0</v>
      </c>
      <c r="F97" s="102">
        <f t="shared" si="47"/>
        <v>0</v>
      </c>
      <c r="G97" s="131">
        <v>0.02</v>
      </c>
      <c r="H97" s="132">
        <v>0.02</v>
      </c>
      <c r="I97" s="132">
        <v>1.66318E-3</v>
      </c>
      <c r="J97" s="102">
        <f t="shared" si="48"/>
        <v>8.3158999999999997E-2</v>
      </c>
      <c r="K97" s="697">
        <f t="shared" ref="K97" si="49">(C97-G97)/G97</f>
        <v>0</v>
      </c>
      <c r="L97" s="698">
        <f t="shared" ref="L97" si="50">(D97-H97)/H97</f>
        <v>0</v>
      </c>
      <c r="M97" s="417">
        <f t="shared" ref="M97" si="51">(E97-I97)/I97</f>
        <v>-1</v>
      </c>
      <c r="N97" s="3"/>
      <c r="O97" s="3"/>
      <c r="P97" s="3"/>
      <c r="Q97" s="3"/>
    </row>
    <row r="98" spans="2:17" x14ac:dyDescent="0.35">
      <c r="B98" s="135" t="s">
        <v>281</v>
      </c>
      <c r="C98" s="136">
        <v>65.254779999999997</v>
      </c>
      <c r="D98" s="137">
        <v>167.73657544999998</v>
      </c>
      <c r="E98" s="137">
        <v>166.65755830000001</v>
      </c>
      <c r="F98" s="376">
        <f t="shared" ref="F98:F104" si="52">E98/D98</f>
        <v>0.99356719220536605</v>
      </c>
      <c r="G98" s="136">
        <v>102.96691</v>
      </c>
      <c r="H98" s="137">
        <v>132.53310962999998</v>
      </c>
      <c r="I98" s="137">
        <v>128.87680979000001</v>
      </c>
      <c r="J98" s="376">
        <f t="shared" ref="J98:J104" si="53">I98/H98</f>
        <v>0.97241217798173252</v>
      </c>
      <c r="K98" s="158">
        <v>0</v>
      </c>
      <c r="L98" s="159">
        <f t="shared" ref="L98:L106" si="54">(D98-H98)/H98</f>
        <v>0.26562016026243901</v>
      </c>
      <c r="M98" s="368">
        <f t="shared" ref="M98:M101" si="55">(E98-I98)/I98</f>
        <v>0.29315397061397103</v>
      </c>
      <c r="N98" s="3"/>
      <c r="O98" s="3"/>
      <c r="P98" s="3"/>
      <c r="Q98" s="3"/>
    </row>
    <row r="99" spans="2:17" x14ac:dyDescent="0.35">
      <c r="B99" s="19" t="s">
        <v>62</v>
      </c>
      <c r="C99" s="44">
        <v>65.254779999999997</v>
      </c>
      <c r="D99" s="24">
        <v>167.73657544999998</v>
      </c>
      <c r="E99" s="24">
        <v>166.65755830000001</v>
      </c>
      <c r="F99" s="369">
        <f t="shared" si="52"/>
        <v>0.99356719220536605</v>
      </c>
      <c r="G99" s="44">
        <v>102.96691</v>
      </c>
      <c r="H99" s="24">
        <v>132.53310962999998</v>
      </c>
      <c r="I99" s="24">
        <v>128.87680979000001</v>
      </c>
      <c r="J99" s="369">
        <f t="shared" si="53"/>
        <v>0.97241217798173252</v>
      </c>
      <c r="K99" s="23">
        <v>0</v>
      </c>
      <c r="L99" s="28">
        <f t="shared" si="54"/>
        <v>0.26562016026243901</v>
      </c>
      <c r="M99" s="369">
        <f t="shared" si="55"/>
        <v>0.29315397061397103</v>
      </c>
      <c r="N99" s="3"/>
      <c r="O99" s="3"/>
      <c r="P99" s="3"/>
      <c r="Q99" s="3"/>
    </row>
    <row r="100" spans="2:17" x14ac:dyDescent="0.35">
      <c r="B100" s="20" t="s">
        <v>94</v>
      </c>
      <c r="C100" s="61">
        <v>5.1974200000000002</v>
      </c>
      <c r="D100" s="127">
        <v>13.645194439999999</v>
      </c>
      <c r="E100" s="62">
        <v>13.341201590000001</v>
      </c>
      <c r="F100" s="371">
        <f t="shared" si="52"/>
        <v>0.97772161830769788</v>
      </c>
      <c r="G100" s="61">
        <v>14.45227</v>
      </c>
      <c r="H100" s="127">
        <v>17.4090366</v>
      </c>
      <c r="I100" s="62">
        <v>16.797375370000001</v>
      </c>
      <c r="J100" s="371">
        <f t="shared" si="53"/>
        <v>0.9648653027704015</v>
      </c>
      <c r="K100" s="21">
        <v>0</v>
      </c>
      <c r="L100" s="29">
        <f t="shared" si="54"/>
        <v>-0.21620048521237534</v>
      </c>
      <c r="M100" s="371">
        <f t="shared" si="55"/>
        <v>-0.20575677472640774</v>
      </c>
      <c r="N100" s="3"/>
      <c r="O100" s="3"/>
      <c r="P100" s="3"/>
      <c r="Q100" s="3"/>
    </row>
    <row r="101" spans="2:17" ht="15" thickBot="1" x14ac:dyDescent="0.4">
      <c r="B101" s="140" t="s">
        <v>95</v>
      </c>
      <c r="C101" s="430">
        <v>60.057360000000003</v>
      </c>
      <c r="D101" s="410">
        <v>154.09138100999999</v>
      </c>
      <c r="E101" s="410">
        <v>153.31635671000001</v>
      </c>
      <c r="F101" s="375">
        <f t="shared" si="52"/>
        <v>0.9949703591795982</v>
      </c>
      <c r="G101" s="430">
        <v>88.51464</v>
      </c>
      <c r="H101" s="410">
        <v>115.12407303000001</v>
      </c>
      <c r="I101" s="410">
        <v>112.07943442</v>
      </c>
      <c r="J101" s="375">
        <f t="shared" si="53"/>
        <v>0.97355341476489798</v>
      </c>
      <c r="K101" s="373">
        <v>0</v>
      </c>
      <c r="L101" s="374">
        <f t="shared" si="54"/>
        <v>0.33848097061198967</v>
      </c>
      <c r="M101" s="375">
        <f t="shared" si="55"/>
        <v>0.3679258599349382</v>
      </c>
      <c r="N101" s="3"/>
      <c r="O101" s="3"/>
      <c r="P101" s="3"/>
      <c r="Q101" s="3"/>
    </row>
    <row r="102" spans="2:17" x14ac:dyDescent="0.35">
      <c r="B102" s="135" t="s">
        <v>385</v>
      </c>
      <c r="C102" s="136">
        <f>SUM(C103:C104)</f>
        <v>588.01</v>
      </c>
      <c r="D102" s="137">
        <f>SUM(D103:D104)</f>
        <v>516.97927988000004</v>
      </c>
      <c r="E102" s="137">
        <f>SUM(E103:E104)</f>
        <v>322.17291345000001</v>
      </c>
      <c r="F102" s="376">
        <f t="shared" si="52"/>
        <v>0.62318341563859581</v>
      </c>
      <c r="G102" s="136">
        <f>SUM(G103:G104)</f>
        <v>140.5</v>
      </c>
      <c r="H102" s="137">
        <f>SUM(H103:H104)</f>
        <v>120.35780225999999</v>
      </c>
      <c r="I102" s="137">
        <f>SUM(I103:I104)</f>
        <v>119.53967924000001</v>
      </c>
      <c r="J102" s="376">
        <f t="shared" si="53"/>
        <v>0.99320257594740191</v>
      </c>
      <c r="K102" s="138">
        <f>(C102-G102)/G102</f>
        <v>3.1851245551601424</v>
      </c>
      <c r="L102" s="139">
        <f t="shared" si="54"/>
        <v>3.2953532730949031</v>
      </c>
      <c r="M102" s="376">
        <f>(E102-I102)/I102</f>
        <v>1.6951127483216091</v>
      </c>
      <c r="N102" s="3"/>
      <c r="O102" s="3"/>
      <c r="P102" s="3"/>
      <c r="Q102" s="3"/>
    </row>
    <row r="103" spans="2:17" x14ac:dyDescent="0.35">
      <c r="B103" s="19" t="s">
        <v>61</v>
      </c>
      <c r="C103" s="44">
        <v>3</v>
      </c>
      <c r="D103" s="24">
        <v>3.3928672500000001</v>
      </c>
      <c r="E103" s="24">
        <v>1.0838300000000001</v>
      </c>
      <c r="F103" s="369">
        <f t="shared" si="52"/>
        <v>0.31944367997303758</v>
      </c>
      <c r="G103" s="44">
        <v>0.5</v>
      </c>
      <c r="H103" s="24">
        <v>0.5</v>
      </c>
      <c r="I103" s="24">
        <v>3.5418459999999999E-2</v>
      </c>
      <c r="J103" s="369">
        <f t="shared" si="53"/>
        <v>7.0836919999999998E-2</v>
      </c>
      <c r="K103" s="26">
        <f>(C103-G103)/G103</f>
        <v>5</v>
      </c>
      <c r="L103" s="28">
        <f t="shared" si="54"/>
        <v>5.7857345000000002</v>
      </c>
      <c r="M103" s="369">
        <f>(E103-I103)/I103</f>
        <v>29.600709347611389</v>
      </c>
      <c r="N103" s="3"/>
      <c r="O103" s="11"/>
      <c r="P103" s="11"/>
      <c r="Q103" s="11"/>
    </row>
    <row r="104" spans="2:17" x14ac:dyDescent="0.35">
      <c r="B104" s="19" t="s">
        <v>62</v>
      </c>
      <c r="C104" s="44">
        <v>585.01</v>
      </c>
      <c r="D104" s="24">
        <v>513.58641263000004</v>
      </c>
      <c r="E104" s="24">
        <v>321.08908345000003</v>
      </c>
      <c r="F104" s="369">
        <f t="shared" si="52"/>
        <v>0.62518998858585517</v>
      </c>
      <c r="G104" s="44">
        <v>140</v>
      </c>
      <c r="H104" s="24">
        <v>119.85780225999999</v>
      </c>
      <c r="I104" s="24">
        <v>119.50426078000001</v>
      </c>
      <c r="J104" s="369">
        <f t="shared" si="53"/>
        <v>0.99705032569149687</v>
      </c>
      <c r="K104" s="26">
        <f t="shared" ref="K104:K106" si="56">(C104-G104)/G104</f>
        <v>3.1786428571428571</v>
      </c>
      <c r="L104" s="28">
        <f t="shared" si="54"/>
        <v>3.2849643739996948</v>
      </c>
      <c r="M104" s="369">
        <f>(E104-I104)/I104</f>
        <v>1.6868421372950482</v>
      </c>
      <c r="N104" s="3"/>
    </row>
    <row r="105" spans="2:17" x14ac:dyDescent="0.35">
      <c r="B105" s="20" t="s">
        <v>101</v>
      </c>
      <c r="C105" s="61">
        <v>0</v>
      </c>
      <c r="D105" s="127">
        <v>0</v>
      </c>
      <c r="E105" s="62">
        <v>16.51703054</v>
      </c>
      <c r="F105" s="18">
        <v>0</v>
      </c>
      <c r="G105" s="61">
        <v>0</v>
      </c>
      <c r="H105" s="127">
        <v>0</v>
      </c>
      <c r="I105" s="62">
        <v>11.29682073</v>
      </c>
      <c r="J105" s="18">
        <v>0</v>
      </c>
      <c r="K105" s="553">
        <v>0</v>
      </c>
      <c r="L105" s="62">
        <v>0</v>
      </c>
      <c r="M105" s="371">
        <f t="shared" ref="M105:M109" si="57">(E105-I105)/I105</f>
        <v>0.46209548108850973</v>
      </c>
      <c r="N105" s="3"/>
    </row>
    <row r="106" spans="2:17" x14ac:dyDescent="0.35">
      <c r="B106" s="20" t="s">
        <v>88</v>
      </c>
      <c r="C106" s="61">
        <v>585.01</v>
      </c>
      <c r="D106" s="62">
        <v>513.55941263</v>
      </c>
      <c r="E106" s="62">
        <v>289.55584991999996</v>
      </c>
      <c r="F106" s="371">
        <f>E106/D106</f>
        <v>0.56382152249366702</v>
      </c>
      <c r="G106" s="61">
        <v>140</v>
      </c>
      <c r="H106" s="62">
        <v>119.85780225999999</v>
      </c>
      <c r="I106" s="62">
        <v>100.10599009000001</v>
      </c>
      <c r="J106" s="371">
        <f>I106/H106</f>
        <v>0.83520628780466355</v>
      </c>
      <c r="K106" s="27">
        <f t="shared" si="56"/>
        <v>3.1786428571428571</v>
      </c>
      <c r="L106" s="29">
        <f t="shared" si="54"/>
        <v>3.2847391070626166</v>
      </c>
      <c r="M106" s="371">
        <f t="shared" si="57"/>
        <v>1.8924927435378802</v>
      </c>
      <c r="N106" s="3"/>
    </row>
    <row r="107" spans="2:17" x14ac:dyDescent="0.35">
      <c r="B107" s="20" t="s">
        <v>89</v>
      </c>
      <c r="C107" s="61">
        <v>0</v>
      </c>
      <c r="D107" s="62">
        <v>0</v>
      </c>
      <c r="E107" s="62">
        <v>0.99164328000000002</v>
      </c>
      <c r="F107" s="556">
        <v>0</v>
      </c>
      <c r="G107" s="61">
        <v>0</v>
      </c>
      <c r="H107" s="62">
        <v>0</v>
      </c>
      <c r="I107" s="62">
        <v>0.62951451000000003</v>
      </c>
      <c r="J107" s="556">
        <v>0</v>
      </c>
      <c r="K107" s="553">
        <v>0</v>
      </c>
      <c r="L107" s="62">
        <v>0</v>
      </c>
      <c r="M107" s="371">
        <f t="shared" si="57"/>
        <v>0.57525087070669745</v>
      </c>
      <c r="N107" s="3"/>
    </row>
    <row r="108" spans="2:17" x14ac:dyDescent="0.35">
      <c r="B108" s="20" t="s">
        <v>90</v>
      </c>
      <c r="C108" s="61">
        <v>0</v>
      </c>
      <c r="D108" s="62">
        <v>0</v>
      </c>
      <c r="E108" s="62">
        <v>5.1469353</v>
      </c>
      <c r="F108" s="556">
        <v>0</v>
      </c>
      <c r="G108" s="553">
        <v>0</v>
      </c>
      <c r="H108" s="62">
        <v>0</v>
      </c>
      <c r="I108" s="279">
        <v>0</v>
      </c>
      <c r="J108" s="543">
        <v>0</v>
      </c>
      <c r="K108" s="553">
        <v>0</v>
      </c>
      <c r="L108" s="62">
        <v>0</v>
      </c>
      <c r="M108" s="543">
        <v>0</v>
      </c>
      <c r="N108" s="3"/>
    </row>
    <row r="109" spans="2:17" ht="15" thickBot="1" x14ac:dyDescent="0.4">
      <c r="B109" s="20" t="s">
        <v>93</v>
      </c>
      <c r="C109" s="430">
        <v>0</v>
      </c>
      <c r="D109" s="410">
        <v>2.7E-2</v>
      </c>
      <c r="E109" s="410">
        <v>8.877624410000001</v>
      </c>
      <c r="F109" s="371">
        <f>E109/D109</f>
        <v>328.80090407407414</v>
      </c>
      <c r="G109" s="430">
        <v>0</v>
      </c>
      <c r="H109" s="410">
        <v>0</v>
      </c>
      <c r="I109" s="410">
        <v>7.4719354500000001</v>
      </c>
      <c r="J109" s="556">
        <v>0</v>
      </c>
      <c r="K109" s="430">
        <v>0</v>
      </c>
      <c r="L109" s="410">
        <v>0</v>
      </c>
      <c r="M109" s="371">
        <f t="shared" si="57"/>
        <v>0.18812916270576197</v>
      </c>
      <c r="N109" s="3"/>
    </row>
    <row r="110" spans="2:17" x14ac:dyDescent="0.35">
      <c r="B110" s="135" t="s">
        <v>282</v>
      </c>
      <c r="C110" s="136">
        <v>0</v>
      </c>
      <c r="D110" s="137">
        <v>81.857985110000001</v>
      </c>
      <c r="E110" s="137">
        <v>72.180187419999996</v>
      </c>
      <c r="F110" s="376">
        <f>E110/D110</f>
        <v>0.88177332147871623</v>
      </c>
      <c r="G110" s="136">
        <v>0</v>
      </c>
      <c r="H110" s="137">
        <v>26.142197740000004</v>
      </c>
      <c r="I110" s="137">
        <v>25.495522090000001</v>
      </c>
      <c r="J110" s="376">
        <f>I110/H110</f>
        <v>0.97526314901174016</v>
      </c>
      <c r="K110" s="158">
        <v>0</v>
      </c>
      <c r="L110" s="139">
        <f t="shared" ref="L110:L111" si="58">(D110-H110)/H110</f>
        <v>2.1312587382333827</v>
      </c>
      <c r="M110" s="376">
        <f>(E110-I110)/I110</f>
        <v>1.8310927371952472</v>
      </c>
      <c r="N110" s="3"/>
    </row>
    <row r="111" spans="2:17" x14ac:dyDescent="0.35">
      <c r="B111" s="19" t="s">
        <v>62</v>
      </c>
      <c r="C111" s="44">
        <v>0</v>
      </c>
      <c r="D111" s="24">
        <v>81.857985110000001</v>
      </c>
      <c r="E111" s="24">
        <v>72.180187419999996</v>
      </c>
      <c r="F111" s="369">
        <f>E111/D111</f>
        <v>0.88177332147871623</v>
      </c>
      <c r="G111" s="44">
        <v>0</v>
      </c>
      <c r="H111" s="24">
        <v>26.142197740000004</v>
      </c>
      <c r="I111" s="24">
        <v>25.495522090000001</v>
      </c>
      <c r="J111" s="369">
        <f>I111/H111</f>
        <v>0.97526314901174016</v>
      </c>
      <c r="K111" s="44">
        <v>0</v>
      </c>
      <c r="L111" s="28">
        <f t="shared" si="58"/>
        <v>2.1312587382333827</v>
      </c>
      <c r="M111" s="369">
        <f>(E111-I111)/I111</f>
        <v>1.8310927371952472</v>
      </c>
      <c r="N111" s="3"/>
    </row>
    <row r="112" spans="2:17" x14ac:dyDescent="0.35">
      <c r="B112" s="20" t="s">
        <v>94</v>
      </c>
      <c r="C112" s="61">
        <v>0</v>
      </c>
      <c r="D112" s="127">
        <v>3.9458845899999999</v>
      </c>
      <c r="E112" s="62">
        <v>3.2784096300000005</v>
      </c>
      <c r="F112" s="371">
        <f>E112/D112</f>
        <v>0.83084275660479989</v>
      </c>
      <c r="G112" s="61">
        <v>0</v>
      </c>
      <c r="H112" s="127">
        <v>2.0292619799999998</v>
      </c>
      <c r="I112" s="62">
        <v>1.8003568199999997</v>
      </c>
      <c r="J112" s="371">
        <f>I112/H112</f>
        <v>0.8871978274584339</v>
      </c>
      <c r="K112" s="553">
        <v>0</v>
      </c>
      <c r="L112" s="29">
        <f t="shared" ref="L112:L113" si="59">(D112-H112)/H112</f>
        <v>0.9444924454751773</v>
      </c>
      <c r="M112" s="371">
        <f t="shared" ref="M112:M113" si="60">(E112-I112)/I112</f>
        <v>0.82097770485297517</v>
      </c>
      <c r="N112" s="3"/>
    </row>
    <row r="113" spans="2:14" ht="15" thickBot="1" x14ac:dyDescent="0.4">
      <c r="B113" s="140" t="s">
        <v>95</v>
      </c>
      <c r="C113" s="430">
        <v>0</v>
      </c>
      <c r="D113" s="410">
        <v>77.912100519999996</v>
      </c>
      <c r="E113" s="410">
        <v>68.901777790000011</v>
      </c>
      <c r="F113" s="375">
        <f>E113/D113</f>
        <v>0.884352717102178</v>
      </c>
      <c r="G113" s="430">
        <v>0</v>
      </c>
      <c r="H113" s="410">
        <v>24.112935760000003</v>
      </c>
      <c r="I113" s="410">
        <v>23.69516527</v>
      </c>
      <c r="J113" s="375">
        <f>I113/H113</f>
        <v>0.98267442446004338</v>
      </c>
      <c r="K113" s="554">
        <v>0</v>
      </c>
      <c r="L113" s="374">
        <f t="shared" si="59"/>
        <v>2.2311329195031204</v>
      </c>
      <c r="M113" s="375">
        <f t="shared" si="60"/>
        <v>1.90784119903292</v>
      </c>
      <c r="N113" s="3"/>
    </row>
    <row r="114" spans="2:14" x14ac:dyDescent="0.35">
      <c r="B114" s="282"/>
      <c r="C114" s="252"/>
      <c r="D114" s="252"/>
      <c r="E114" s="252"/>
      <c r="F114" s="397"/>
      <c r="G114" s="252"/>
      <c r="H114" s="252"/>
      <c r="I114" s="252"/>
      <c r="J114" s="284"/>
      <c r="K114" s="252"/>
      <c r="L114" s="252"/>
      <c r="M114" s="252"/>
      <c r="N114" s="3"/>
    </row>
    <row r="115" spans="2:14" ht="15" thickBot="1" x14ac:dyDescent="0.4">
      <c r="B115" s="5" t="s">
        <v>138</v>
      </c>
      <c r="C115" s="538"/>
      <c r="D115" s="538"/>
      <c r="E115" s="538"/>
    </row>
    <row r="116" spans="2:14" x14ac:dyDescent="0.35">
      <c r="B116" s="947" t="s">
        <v>28</v>
      </c>
      <c r="C116" s="873">
        <v>2021</v>
      </c>
      <c r="D116" s="874"/>
      <c r="E116" s="874"/>
      <c r="F116" s="867"/>
      <c r="G116" s="961">
        <v>2020</v>
      </c>
      <c r="H116" s="877"/>
      <c r="I116" s="877"/>
      <c r="J116" s="962"/>
      <c r="K116" s="873" t="s">
        <v>212</v>
      </c>
      <c r="L116" s="874"/>
      <c r="M116" s="950"/>
    </row>
    <row r="117" spans="2:14" ht="23.25" customHeight="1" x14ac:dyDescent="0.35">
      <c r="B117" s="948"/>
      <c r="C117" s="951" t="s">
        <v>97</v>
      </c>
      <c r="D117" s="953" t="s">
        <v>98</v>
      </c>
      <c r="E117" s="955" t="s">
        <v>154</v>
      </c>
      <c r="F117" s="956" t="s">
        <v>157</v>
      </c>
      <c r="G117" s="951" t="s">
        <v>99</v>
      </c>
      <c r="H117" s="953" t="s">
        <v>100</v>
      </c>
      <c r="I117" s="955" t="s">
        <v>155</v>
      </c>
      <c r="J117" s="956" t="s">
        <v>156</v>
      </c>
      <c r="K117" s="951" t="s">
        <v>231</v>
      </c>
      <c r="L117" s="953" t="s">
        <v>232</v>
      </c>
      <c r="M117" s="959" t="s">
        <v>233</v>
      </c>
    </row>
    <row r="118" spans="2:14" ht="23.25" customHeight="1" thickBot="1" x14ac:dyDescent="0.4">
      <c r="B118" s="949"/>
      <c r="C118" s="952"/>
      <c r="D118" s="954"/>
      <c r="E118" s="945"/>
      <c r="F118" s="957"/>
      <c r="G118" s="952"/>
      <c r="H118" s="954"/>
      <c r="I118" s="945"/>
      <c r="J118" s="957"/>
      <c r="K118" s="952"/>
      <c r="L118" s="958"/>
      <c r="M118" s="960"/>
    </row>
    <row r="119" spans="2:14" x14ac:dyDescent="0.35">
      <c r="B119" s="317" t="s">
        <v>175</v>
      </c>
      <c r="C119" s="214">
        <f>SUM(C120:C121)</f>
        <v>825.73452999999995</v>
      </c>
      <c r="D119" s="195">
        <f>SUM(D120:D121)</f>
        <v>830.83310420999999</v>
      </c>
      <c r="E119" s="195">
        <f>SUM(E120:E121)</f>
        <v>761.53313499000001</v>
      </c>
      <c r="F119" s="196">
        <f t="shared" ref="F119:F128" si="61">E119/D119</f>
        <v>0.91658978335258556</v>
      </c>
      <c r="G119" s="214">
        <f>G122+G135</f>
        <v>640.10499000000004</v>
      </c>
      <c r="H119" s="195">
        <f>H122+H135</f>
        <v>491.16444564000005</v>
      </c>
      <c r="I119" s="195">
        <f>I122+I135</f>
        <v>450.52486569000007</v>
      </c>
      <c r="J119" s="196">
        <f>I119/H119</f>
        <v>0.91725870976461754</v>
      </c>
      <c r="K119" s="547">
        <f t="shared" ref="K119:M120" si="62">(C119-G119)/G119</f>
        <v>0.28999858288872249</v>
      </c>
      <c r="L119" s="548">
        <f t="shared" si="62"/>
        <v>0.69155791219253016</v>
      </c>
      <c r="M119" s="196">
        <f t="shared" si="62"/>
        <v>0.69032431500462488</v>
      </c>
      <c r="N119" s="3"/>
    </row>
    <row r="120" spans="2:14" x14ac:dyDescent="0.35">
      <c r="B120" s="549" t="s">
        <v>279</v>
      </c>
      <c r="C120" s="570">
        <f>C122+C135</f>
        <v>685.23452999999995</v>
      </c>
      <c r="D120" s="571">
        <f>D122+D135</f>
        <v>684.33310420999999</v>
      </c>
      <c r="E120" s="571">
        <f>E122+E135</f>
        <v>616.49793366000006</v>
      </c>
      <c r="F120" s="572">
        <f t="shared" si="61"/>
        <v>0.90087404783915948</v>
      </c>
      <c r="G120" s="570">
        <f>G122+G135</f>
        <v>640.10499000000004</v>
      </c>
      <c r="H120" s="571">
        <f>H122+H135</f>
        <v>491.16444564000005</v>
      </c>
      <c r="I120" s="571">
        <f>I122+I135</f>
        <v>450.52486569000007</v>
      </c>
      <c r="J120" s="572">
        <f>I120/H120</f>
        <v>0.91725870976461754</v>
      </c>
      <c r="K120" s="573">
        <f t="shared" si="62"/>
        <v>7.0503340397330611E-2</v>
      </c>
      <c r="L120" s="574">
        <f t="shared" si="62"/>
        <v>0.39328713689423539</v>
      </c>
      <c r="M120" s="572">
        <f t="shared" si="62"/>
        <v>0.36839935064583929</v>
      </c>
      <c r="N120" s="3"/>
    </row>
    <row r="121" spans="2:14" ht="15" thickBot="1" x14ac:dyDescent="0.4">
      <c r="B121" s="550" t="s">
        <v>280</v>
      </c>
      <c r="C121" s="575">
        <f>C139+C146</f>
        <v>140.5</v>
      </c>
      <c r="D121" s="576">
        <f>D139+D146</f>
        <v>146.5</v>
      </c>
      <c r="E121" s="576">
        <f>E139+E146</f>
        <v>145.03520133000001</v>
      </c>
      <c r="F121" s="577">
        <f t="shared" si="61"/>
        <v>0.9900013742662116</v>
      </c>
      <c r="G121" s="578">
        <v>0</v>
      </c>
      <c r="H121" s="551">
        <v>0</v>
      </c>
      <c r="I121" s="551">
        <v>0</v>
      </c>
      <c r="J121" s="579">
        <v>0</v>
      </c>
      <c r="K121" s="578">
        <v>0</v>
      </c>
      <c r="L121" s="551">
        <v>0</v>
      </c>
      <c r="M121" s="579">
        <v>0</v>
      </c>
      <c r="N121" s="3"/>
    </row>
    <row r="122" spans="2:14" x14ac:dyDescent="0.35">
      <c r="B122" s="120" t="s">
        <v>176</v>
      </c>
      <c r="C122" s="121">
        <f>SUM(C123:C128)+C134</f>
        <v>582.26761999999997</v>
      </c>
      <c r="D122" s="122">
        <f>SUM(D123:D128)+D134</f>
        <v>551.79999457999998</v>
      </c>
      <c r="E122" s="122">
        <f>SUM(E123:E128)+E134</f>
        <v>487.62112387000002</v>
      </c>
      <c r="F122" s="366">
        <f t="shared" si="61"/>
        <v>0.88369178807468196</v>
      </c>
      <c r="G122" s="121">
        <f>SUM(G123:G128)+G134</f>
        <v>640.10499000000004</v>
      </c>
      <c r="H122" s="122">
        <f>SUM(H123:H128)+H134</f>
        <v>394.54045423000008</v>
      </c>
      <c r="I122" s="122">
        <f>SUM(I123:I128)+I134</f>
        <v>359.56595594000004</v>
      </c>
      <c r="J122" s="366">
        <f>I122/H122</f>
        <v>0.91135383478417298</v>
      </c>
      <c r="K122" s="144">
        <f>(C122-G122)/G122</f>
        <v>-9.0356067994408346E-2</v>
      </c>
      <c r="L122" s="145">
        <f t="shared" ref="L122:L133" si="63">(D122-H122)/H122</f>
        <v>0.39858914000824958</v>
      </c>
      <c r="M122" s="366">
        <f>(E122-I122)/I122</f>
        <v>0.35613818776371658</v>
      </c>
      <c r="N122" s="3"/>
    </row>
    <row r="123" spans="2:14" x14ac:dyDescent="0.35">
      <c r="B123" s="19" t="s">
        <v>57</v>
      </c>
      <c r="C123" s="44">
        <v>11.938499999999999</v>
      </c>
      <c r="D123" s="24">
        <v>11.938499999999999</v>
      </c>
      <c r="E123" s="24">
        <v>9.8779636299999982</v>
      </c>
      <c r="F123" s="43">
        <f t="shared" si="61"/>
        <v>0.82740408175231384</v>
      </c>
      <c r="G123" s="44">
        <v>11.62496</v>
      </c>
      <c r="H123" s="24">
        <v>11.62496</v>
      </c>
      <c r="I123" s="24">
        <v>9.4784357499999992</v>
      </c>
      <c r="J123" s="43">
        <f>I123/H123</f>
        <v>0.81535211734061874</v>
      </c>
      <c r="K123" s="26">
        <f>(C123-G123)/G123</f>
        <v>2.6971275600088062E-2</v>
      </c>
      <c r="L123" s="28">
        <f t="shared" si="63"/>
        <v>2.6971275600088062E-2</v>
      </c>
      <c r="M123" s="369">
        <f>(E123-I123)/I123</f>
        <v>4.2151246317199451E-2</v>
      </c>
      <c r="N123" s="3"/>
    </row>
    <row r="124" spans="2:14" x14ac:dyDescent="0.35">
      <c r="B124" s="19" t="s">
        <v>58</v>
      </c>
      <c r="C124" s="44">
        <v>18.311579999999999</v>
      </c>
      <c r="D124" s="24">
        <v>17.410154210000002</v>
      </c>
      <c r="E124" s="24">
        <v>12.506210489999999</v>
      </c>
      <c r="F124" s="43">
        <f t="shared" si="61"/>
        <v>0.71832853053172341</v>
      </c>
      <c r="G124" s="44">
        <v>13.862130000000001</v>
      </c>
      <c r="H124" s="24">
        <v>12.753228</v>
      </c>
      <c r="I124" s="24">
        <v>9.6135734900000003</v>
      </c>
      <c r="J124" s="43">
        <f t="shared" ref="J124:J133" si="64">I124/H124</f>
        <v>0.75381491572172943</v>
      </c>
      <c r="K124" s="26">
        <f t="shared" ref="K124:K133" si="65">(C124-G124)/G124</f>
        <v>0.32097881061568451</v>
      </c>
      <c r="L124" s="28">
        <f t="shared" si="63"/>
        <v>0.36515666543403769</v>
      </c>
      <c r="M124" s="369">
        <f>(E124-I124)/I124</f>
        <v>0.30089092292360464</v>
      </c>
      <c r="N124" s="3"/>
    </row>
    <row r="125" spans="2:14" x14ac:dyDescent="0.35">
      <c r="B125" s="19" t="s">
        <v>59</v>
      </c>
      <c r="C125" s="44">
        <v>0.65</v>
      </c>
      <c r="D125" s="24">
        <v>0.65</v>
      </c>
      <c r="E125" s="24">
        <v>0.17173916</v>
      </c>
      <c r="F125" s="43">
        <f t="shared" si="61"/>
        <v>0.26421409230769233</v>
      </c>
      <c r="G125" s="44">
        <v>0.05</v>
      </c>
      <c r="H125" s="24">
        <v>0.05</v>
      </c>
      <c r="I125" s="24">
        <v>0.11444624</v>
      </c>
      <c r="J125" s="43">
        <f t="shared" si="64"/>
        <v>2.2889247999999998</v>
      </c>
      <c r="K125" s="26">
        <f t="shared" si="65"/>
        <v>11.999999999999998</v>
      </c>
      <c r="L125" s="28">
        <f t="shared" si="63"/>
        <v>11.999999999999998</v>
      </c>
      <c r="M125" s="370">
        <v>0</v>
      </c>
      <c r="N125" s="3"/>
    </row>
    <row r="126" spans="2:14" x14ac:dyDescent="0.35">
      <c r="B126" s="19" t="s">
        <v>60</v>
      </c>
      <c r="C126" s="44">
        <v>0.10485999999999999</v>
      </c>
      <c r="D126" s="24">
        <v>0.10485999999999999</v>
      </c>
      <c r="E126" s="24">
        <v>6.8721500000000005E-2</v>
      </c>
      <c r="F126" s="43">
        <f t="shared" si="61"/>
        <v>0.65536429525081064</v>
      </c>
      <c r="G126" s="44">
        <v>0.01</v>
      </c>
      <c r="H126" s="24">
        <v>0.01</v>
      </c>
      <c r="I126" s="24">
        <v>2.621449E-2</v>
      </c>
      <c r="J126" s="43">
        <f t="shared" si="64"/>
        <v>2.6214490000000001</v>
      </c>
      <c r="K126" s="26">
        <f t="shared" si="65"/>
        <v>9.4860000000000007</v>
      </c>
      <c r="L126" s="28">
        <f t="shared" si="63"/>
        <v>9.4860000000000007</v>
      </c>
      <c r="M126" s="370">
        <v>0</v>
      </c>
      <c r="N126" s="3"/>
    </row>
    <row r="127" spans="2:14" x14ac:dyDescent="0.35">
      <c r="B127" s="19" t="s">
        <v>61</v>
      </c>
      <c r="C127" s="44">
        <v>0.87619999999999998</v>
      </c>
      <c r="D127" s="24">
        <v>0.87619999999999998</v>
      </c>
      <c r="E127" s="24">
        <v>2.9633990000000002E-2</v>
      </c>
      <c r="F127" s="43">
        <f t="shared" si="61"/>
        <v>3.3821034010499892E-2</v>
      </c>
      <c r="G127" s="128">
        <v>0.12</v>
      </c>
      <c r="H127" s="129">
        <v>0.12</v>
      </c>
      <c r="I127" s="129">
        <v>3.6752410000000006E-2</v>
      </c>
      <c r="J127" s="43">
        <f t="shared" si="64"/>
        <v>0.30627008333333339</v>
      </c>
      <c r="K127" s="26">
        <f t="shared" si="65"/>
        <v>6.3016666666666667</v>
      </c>
      <c r="L127" s="28">
        <f t="shared" si="63"/>
        <v>6.3016666666666667</v>
      </c>
      <c r="M127" s="369">
        <f t="shared" ref="M127:M133" si="66">(E127-I127)/I127</f>
        <v>-0.19368580182905018</v>
      </c>
      <c r="N127" s="3"/>
    </row>
    <row r="128" spans="2:14" x14ac:dyDescent="0.35">
      <c r="B128" s="19" t="s">
        <v>62</v>
      </c>
      <c r="C128" s="128">
        <v>550.36648000000002</v>
      </c>
      <c r="D128" s="129">
        <v>520.80028037</v>
      </c>
      <c r="E128" s="129">
        <v>464.96519192000005</v>
      </c>
      <c r="F128" s="43">
        <f t="shared" si="61"/>
        <v>0.89278982643724347</v>
      </c>
      <c r="G128" s="128">
        <f>SUM(G129:G133)</f>
        <v>614.43790000000001</v>
      </c>
      <c r="H128" s="129">
        <f>SUM(H129:H133)</f>
        <v>369.98226623000005</v>
      </c>
      <c r="I128" s="129">
        <f>SUM(I129:I133)</f>
        <v>340.29653356000006</v>
      </c>
      <c r="J128" s="43">
        <f t="shared" si="64"/>
        <v>0.91976444446246564</v>
      </c>
      <c r="K128" s="26">
        <f t="shared" si="65"/>
        <v>-0.10427647773680626</v>
      </c>
      <c r="L128" s="28">
        <f t="shared" si="63"/>
        <v>0.40763579205237827</v>
      </c>
      <c r="M128" s="369">
        <f t="shared" si="66"/>
        <v>0.3663530070547098</v>
      </c>
      <c r="N128" s="3"/>
    </row>
    <row r="129" spans="2:14" x14ac:dyDescent="0.35">
      <c r="B129" s="20" t="s">
        <v>101</v>
      </c>
      <c r="C129" s="61">
        <v>15.32338</v>
      </c>
      <c r="D129" s="62">
        <v>15.32338</v>
      </c>
      <c r="E129" s="62">
        <v>18.517271309999998</v>
      </c>
      <c r="F129" s="63">
        <f t="shared" ref="F129:F134" si="67">E129/D129</f>
        <v>1.2084325592656449</v>
      </c>
      <c r="G129" s="61">
        <v>10.668659999999999</v>
      </c>
      <c r="H129" s="62">
        <v>10.668659999999999</v>
      </c>
      <c r="I129" s="62">
        <v>14.28078565</v>
      </c>
      <c r="J129" s="63">
        <f t="shared" si="64"/>
        <v>1.3385735087630501</v>
      </c>
      <c r="K129" s="27">
        <f t="shared" si="65"/>
        <v>0.43629846672403111</v>
      </c>
      <c r="L129" s="29">
        <f t="shared" si="63"/>
        <v>0.43629846672403111</v>
      </c>
      <c r="M129" s="371">
        <f t="shared" si="66"/>
        <v>0.29665634397362428</v>
      </c>
      <c r="N129" s="3"/>
    </row>
    <row r="130" spans="2:14" x14ac:dyDescent="0.35">
      <c r="B130" s="20" t="s">
        <v>88</v>
      </c>
      <c r="C130" s="61">
        <v>201.24815000000001</v>
      </c>
      <c r="D130" s="62">
        <v>201.24815000000001</v>
      </c>
      <c r="E130" s="62">
        <v>399.54443322000003</v>
      </c>
      <c r="F130" s="63">
        <f t="shared" si="67"/>
        <v>1.9853322041469699</v>
      </c>
      <c r="G130" s="61">
        <v>262.29478</v>
      </c>
      <c r="H130" s="62">
        <v>270.06041879000003</v>
      </c>
      <c r="I130" s="62">
        <v>281.86083208000002</v>
      </c>
      <c r="J130" s="63">
        <f t="shared" si="64"/>
        <v>1.0436954565310663</v>
      </c>
      <c r="K130" s="27">
        <f t="shared" si="65"/>
        <v>-0.23274054481755219</v>
      </c>
      <c r="L130" s="29">
        <f t="shared" si="63"/>
        <v>-0.25480323661761295</v>
      </c>
      <c r="M130" s="371">
        <f t="shared" si="66"/>
        <v>0.41752378388849037</v>
      </c>
      <c r="N130" s="3"/>
    </row>
    <row r="131" spans="2:14" x14ac:dyDescent="0.35">
      <c r="B131" s="20" t="s">
        <v>89</v>
      </c>
      <c r="C131" s="61">
        <v>2.7639300000000002</v>
      </c>
      <c r="D131" s="62">
        <v>2.7639300000000002</v>
      </c>
      <c r="E131" s="62">
        <v>1.0965516799999999</v>
      </c>
      <c r="F131" s="63">
        <f t="shared" si="67"/>
        <v>0.39673641517694003</v>
      </c>
      <c r="G131" s="61">
        <v>6.06393</v>
      </c>
      <c r="H131" s="62">
        <v>6.06393</v>
      </c>
      <c r="I131" s="62">
        <v>0.24322067</v>
      </c>
      <c r="J131" s="63">
        <f t="shared" si="64"/>
        <v>4.0109412542690959E-2</v>
      </c>
      <c r="K131" s="27">
        <f t="shared" si="65"/>
        <v>-0.54420153266940741</v>
      </c>
      <c r="L131" s="29">
        <f t="shared" si="63"/>
        <v>-0.54420153266940741</v>
      </c>
      <c r="M131" s="371">
        <f t="shared" si="66"/>
        <v>3.5084641860414245</v>
      </c>
      <c r="N131" s="3"/>
    </row>
    <row r="132" spans="2:14" x14ac:dyDescent="0.35">
      <c r="B132" s="20" t="s">
        <v>90</v>
      </c>
      <c r="C132" s="61">
        <v>78.598190000000002</v>
      </c>
      <c r="D132" s="62">
        <v>78.598190000000002</v>
      </c>
      <c r="E132" s="62">
        <v>13.38591823</v>
      </c>
      <c r="F132" s="63">
        <f t="shared" si="67"/>
        <v>0.17030822503673429</v>
      </c>
      <c r="G132" s="61">
        <v>80.428139999999999</v>
      </c>
      <c r="H132" s="62">
        <v>25.417710570000001</v>
      </c>
      <c r="I132" s="62">
        <v>12.800457659999999</v>
      </c>
      <c r="J132" s="63">
        <f t="shared" si="64"/>
        <v>0.50360387985171706</v>
      </c>
      <c r="K132" s="27">
        <f t="shared" si="65"/>
        <v>-2.2752608726249252E-2</v>
      </c>
      <c r="L132" s="29">
        <f t="shared" si="63"/>
        <v>2.0922607991597726</v>
      </c>
      <c r="M132" s="371">
        <f t="shared" si="66"/>
        <v>4.573747170224228E-2</v>
      </c>
      <c r="N132" s="3"/>
    </row>
    <row r="133" spans="2:14" x14ac:dyDescent="0.35">
      <c r="B133" s="20" t="s">
        <v>93</v>
      </c>
      <c r="C133" s="61">
        <v>252.43283</v>
      </c>
      <c r="D133" s="127">
        <v>222.86663037</v>
      </c>
      <c r="E133" s="62">
        <v>32.421017480000003</v>
      </c>
      <c r="F133" s="63">
        <f t="shared" si="67"/>
        <v>0.14547273149944023</v>
      </c>
      <c r="G133" s="61">
        <v>254.98239000000001</v>
      </c>
      <c r="H133" s="127">
        <v>57.771546869999995</v>
      </c>
      <c r="I133" s="62">
        <v>31.111237500000001</v>
      </c>
      <c r="J133" s="63">
        <f t="shared" si="64"/>
        <v>0.53852180157141782</v>
      </c>
      <c r="K133" s="27">
        <f t="shared" si="65"/>
        <v>-9.9989650265652225E-3</v>
      </c>
      <c r="L133" s="29">
        <f t="shared" si="63"/>
        <v>2.8577230911179168</v>
      </c>
      <c r="M133" s="371">
        <f t="shared" si="66"/>
        <v>4.2099899754871592E-2</v>
      </c>
      <c r="N133" s="3"/>
    </row>
    <row r="134" spans="2:14" ht="15" thickBot="1" x14ac:dyDescent="0.4">
      <c r="B134" s="151" t="s">
        <v>64</v>
      </c>
      <c r="C134" s="131">
        <v>0.02</v>
      </c>
      <c r="D134" s="132">
        <v>0.02</v>
      </c>
      <c r="E134" s="132">
        <v>1.66318E-3</v>
      </c>
      <c r="F134" s="102">
        <f t="shared" si="67"/>
        <v>8.3158999999999997E-2</v>
      </c>
      <c r="G134" s="131">
        <v>0</v>
      </c>
      <c r="H134" s="132">
        <v>0</v>
      </c>
      <c r="I134" s="132">
        <v>0</v>
      </c>
      <c r="J134" s="132">
        <v>0</v>
      </c>
      <c r="K134" s="544">
        <v>0</v>
      </c>
      <c r="L134" s="155">
        <v>0</v>
      </c>
      <c r="M134" s="545">
        <v>0</v>
      </c>
      <c r="N134" s="3"/>
    </row>
    <row r="135" spans="2:14" x14ac:dyDescent="0.35">
      <c r="B135" s="135" t="s">
        <v>281</v>
      </c>
      <c r="C135" s="136">
        <v>102.96691</v>
      </c>
      <c r="D135" s="137">
        <v>132.53310962999998</v>
      </c>
      <c r="E135" s="137">
        <v>128.87680979000001</v>
      </c>
      <c r="F135" s="376">
        <f t="shared" ref="F135:F141" si="68">E135/D135</f>
        <v>0.97241217798173252</v>
      </c>
      <c r="G135" s="546">
        <v>0</v>
      </c>
      <c r="H135" s="137">
        <v>96.623991410000002</v>
      </c>
      <c r="I135" s="137">
        <v>90.958909750000004</v>
      </c>
      <c r="J135" s="376">
        <f>I135/H135</f>
        <v>0.94136982360869748</v>
      </c>
      <c r="K135" s="158">
        <v>0</v>
      </c>
      <c r="L135" s="159">
        <f t="shared" ref="L135:M138" si="69">(D135-H135)/H135</f>
        <v>0.37163770297615345</v>
      </c>
      <c r="M135" s="368">
        <f t="shared" si="69"/>
        <v>0.41686845350518292</v>
      </c>
      <c r="N135" s="3"/>
    </row>
    <row r="136" spans="2:14" x14ac:dyDescent="0.35">
      <c r="B136" s="19" t="s">
        <v>62</v>
      </c>
      <c r="C136" s="44">
        <v>102.96691</v>
      </c>
      <c r="D136" s="24">
        <v>132.53310962999998</v>
      </c>
      <c r="E136" s="24">
        <v>128.87680979000001</v>
      </c>
      <c r="F136" s="369">
        <f t="shared" si="68"/>
        <v>0.97241217798173252</v>
      </c>
      <c r="G136" s="44">
        <v>0</v>
      </c>
      <c r="H136" s="24">
        <f>SUM(H137:H138)</f>
        <v>96.623991410000002</v>
      </c>
      <c r="I136" s="24">
        <f>SUM(I137:I138)</f>
        <v>90.958909750000004</v>
      </c>
      <c r="J136" s="369">
        <f>I136/H136</f>
        <v>0.94136982360869748</v>
      </c>
      <c r="K136" s="23">
        <v>0</v>
      </c>
      <c r="L136" s="28">
        <f t="shared" si="69"/>
        <v>0.37163770297615345</v>
      </c>
      <c r="M136" s="369">
        <f t="shared" si="69"/>
        <v>0.41686845350518292</v>
      </c>
      <c r="N136" s="3"/>
    </row>
    <row r="137" spans="2:14" x14ac:dyDescent="0.35">
      <c r="B137" s="20" t="s">
        <v>94</v>
      </c>
      <c r="C137" s="61">
        <v>14.45227</v>
      </c>
      <c r="D137" s="127">
        <v>17.4090366</v>
      </c>
      <c r="E137" s="62">
        <v>16.797375370000001</v>
      </c>
      <c r="F137" s="371">
        <f t="shared" si="68"/>
        <v>0.9648653027704015</v>
      </c>
      <c r="G137" s="61">
        <v>0</v>
      </c>
      <c r="H137" s="127">
        <v>12.88544302</v>
      </c>
      <c r="I137" s="62">
        <v>11.809020390000001</v>
      </c>
      <c r="J137" s="371">
        <f>I137/H137</f>
        <v>0.91646211710926495</v>
      </c>
      <c r="K137" s="21">
        <v>0</v>
      </c>
      <c r="L137" s="29">
        <f t="shared" si="69"/>
        <v>0.35106232459208064</v>
      </c>
      <c r="M137" s="371">
        <f t="shared" si="69"/>
        <v>0.42241903352323706</v>
      </c>
      <c r="N137" s="3"/>
    </row>
    <row r="138" spans="2:14" ht="15" thickBot="1" x14ac:dyDescent="0.4">
      <c r="B138" s="140" t="s">
        <v>95</v>
      </c>
      <c r="C138" s="430">
        <v>88.51464</v>
      </c>
      <c r="D138" s="410">
        <v>115.12407303000001</v>
      </c>
      <c r="E138" s="410">
        <v>112.07943442</v>
      </c>
      <c r="F138" s="375">
        <f t="shared" si="68"/>
        <v>0.97355341476489798</v>
      </c>
      <c r="G138" s="430">
        <v>0</v>
      </c>
      <c r="H138" s="410">
        <v>83.738548390000005</v>
      </c>
      <c r="I138" s="410">
        <v>79.149889360000003</v>
      </c>
      <c r="J138" s="375">
        <f>I138/H138</f>
        <v>0.94520254866815945</v>
      </c>
      <c r="K138" s="373">
        <v>0</v>
      </c>
      <c r="L138" s="374">
        <f t="shared" si="69"/>
        <v>0.37480378205060977</v>
      </c>
      <c r="M138" s="375">
        <f t="shared" si="69"/>
        <v>0.41604031700190358</v>
      </c>
      <c r="N138" s="3"/>
    </row>
    <row r="139" spans="2:14" x14ac:dyDescent="0.35">
      <c r="B139" s="135" t="s">
        <v>283</v>
      </c>
      <c r="C139" s="136">
        <f>SUM(C140:C141)</f>
        <v>140.5</v>
      </c>
      <c r="D139" s="137">
        <f>SUM(D140:D141)</f>
        <v>120.35780225999999</v>
      </c>
      <c r="E139" s="137">
        <f>SUM(E140:E141)</f>
        <v>119.53967924000001</v>
      </c>
      <c r="F139" s="376">
        <f t="shared" si="68"/>
        <v>0.99320257594740191</v>
      </c>
      <c r="G139" s="136">
        <v>0</v>
      </c>
      <c r="H139" s="137">
        <v>0</v>
      </c>
      <c r="I139" s="137">
        <v>0</v>
      </c>
      <c r="J139" s="555">
        <v>0</v>
      </c>
      <c r="K139" s="558">
        <v>0</v>
      </c>
      <c r="L139" s="561">
        <v>0</v>
      </c>
      <c r="M139" s="562">
        <v>0</v>
      </c>
      <c r="N139" s="3"/>
    </row>
    <row r="140" spans="2:14" x14ac:dyDescent="0.35">
      <c r="B140" s="19" t="s">
        <v>61</v>
      </c>
      <c r="C140" s="44">
        <v>0.5</v>
      </c>
      <c r="D140" s="24">
        <v>0.5</v>
      </c>
      <c r="E140" s="24">
        <v>3.5418459999999999E-2</v>
      </c>
      <c r="F140" s="369">
        <f t="shared" si="68"/>
        <v>7.0836919999999998E-2</v>
      </c>
      <c r="G140" s="131">
        <v>0</v>
      </c>
      <c r="H140" s="132">
        <v>0</v>
      </c>
      <c r="I140" s="132">
        <v>0</v>
      </c>
      <c r="J140" s="132">
        <v>0</v>
      </c>
      <c r="K140" s="559">
        <v>0</v>
      </c>
      <c r="L140" s="133">
        <v>0</v>
      </c>
      <c r="M140" s="563">
        <v>0</v>
      </c>
      <c r="N140" s="3"/>
    </row>
    <row r="141" spans="2:14" x14ac:dyDescent="0.35">
      <c r="B141" s="19" t="s">
        <v>62</v>
      </c>
      <c r="C141" s="44">
        <v>140</v>
      </c>
      <c r="D141" s="24">
        <v>119.85780225999999</v>
      </c>
      <c r="E141" s="24">
        <v>119.50426078000001</v>
      </c>
      <c r="F141" s="369">
        <f t="shared" si="68"/>
        <v>0.99705032569149687</v>
      </c>
      <c r="G141" s="152">
        <v>0</v>
      </c>
      <c r="H141" s="153">
        <v>0</v>
      </c>
      <c r="I141" s="153">
        <v>0</v>
      </c>
      <c r="J141" s="552">
        <v>0</v>
      </c>
      <c r="K141" s="560">
        <v>0</v>
      </c>
      <c r="L141" s="153">
        <v>0</v>
      </c>
      <c r="M141" s="552">
        <v>0</v>
      </c>
      <c r="N141" s="3"/>
    </row>
    <row r="142" spans="2:14" x14ac:dyDescent="0.35">
      <c r="B142" s="20" t="s">
        <v>101</v>
      </c>
      <c r="C142" s="61">
        <v>0</v>
      </c>
      <c r="D142" s="127">
        <v>0</v>
      </c>
      <c r="E142" s="62">
        <v>11.29682073</v>
      </c>
      <c r="F142" s="18">
        <v>0</v>
      </c>
      <c r="G142" s="126">
        <v>0</v>
      </c>
      <c r="H142" s="62">
        <v>0</v>
      </c>
      <c r="I142" s="62">
        <v>0</v>
      </c>
      <c r="J142" s="18">
        <v>0</v>
      </c>
      <c r="K142" s="553">
        <v>0</v>
      </c>
      <c r="L142" s="62">
        <v>0</v>
      </c>
      <c r="M142" s="281">
        <v>0</v>
      </c>
      <c r="N142" s="3"/>
    </row>
    <row r="143" spans="2:14" x14ac:dyDescent="0.35">
      <c r="B143" s="20" t="s">
        <v>88</v>
      </c>
      <c r="C143" s="61">
        <v>140</v>
      </c>
      <c r="D143" s="62">
        <v>119.85780225999999</v>
      </c>
      <c r="E143" s="62">
        <v>100.10599009000001</v>
      </c>
      <c r="F143" s="371">
        <f>E143/D143</f>
        <v>0.83520628780466355</v>
      </c>
      <c r="G143" s="553">
        <v>0</v>
      </c>
      <c r="H143" s="62">
        <v>0</v>
      </c>
      <c r="I143" s="62">
        <v>0</v>
      </c>
      <c r="J143" s="564">
        <v>0</v>
      </c>
      <c r="K143" s="553">
        <v>0</v>
      </c>
      <c r="L143" s="62">
        <v>0</v>
      </c>
      <c r="M143" s="281">
        <v>0</v>
      </c>
      <c r="N143" s="3"/>
    </row>
    <row r="144" spans="2:14" x14ac:dyDescent="0.35">
      <c r="B144" s="20" t="s">
        <v>89</v>
      </c>
      <c r="C144" s="61">
        <v>0</v>
      </c>
      <c r="D144" s="62">
        <v>0</v>
      </c>
      <c r="E144" s="62">
        <v>0.62951451000000003</v>
      </c>
      <c r="F144" s="556">
        <v>0</v>
      </c>
      <c r="G144" s="566">
        <v>0</v>
      </c>
      <c r="H144" s="567">
        <v>0</v>
      </c>
      <c r="I144" s="567">
        <v>0</v>
      </c>
      <c r="J144" s="568">
        <v>0</v>
      </c>
      <c r="K144" s="553">
        <v>0</v>
      </c>
      <c r="L144" s="62">
        <v>0</v>
      </c>
      <c r="M144" s="281">
        <v>0</v>
      </c>
      <c r="N144" s="3"/>
    </row>
    <row r="145" spans="2:14" ht="15" thickBot="1" x14ac:dyDescent="0.4">
      <c r="B145" s="20" t="s">
        <v>93</v>
      </c>
      <c r="C145" s="430">
        <v>0</v>
      </c>
      <c r="D145" s="410">
        <v>0</v>
      </c>
      <c r="E145" s="410">
        <v>7.4719354500000001</v>
      </c>
      <c r="F145" s="556">
        <v>0</v>
      </c>
      <c r="G145" s="126">
        <v>0</v>
      </c>
      <c r="H145" s="62">
        <v>0</v>
      </c>
      <c r="I145" s="62">
        <v>0</v>
      </c>
      <c r="J145" s="18">
        <v>0</v>
      </c>
      <c r="K145" s="117">
        <v>0</v>
      </c>
      <c r="L145" s="457">
        <v>0</v>
      </c>
      <c r="M145" s="569">
        <v>0</v>
      </c>
      <c r="N145" s="3"/>
    </row>
    <row r="146" spans="2:14" x14ac:dyDescent="0.35">
      <c r="B146" s="135" t="s">
        <v>282</v>
      </c>
      <c r="C146" s="136">
        <v>0</v>
      </c>
      <c r="D146" s="137">
        <v>26.142197740000004</v>
      </c>
      <c r="E146" s="137">
        <v>25.495522090000001</v>
      </c>
      <c r="F146" s="376">
        <f>E146/D146</f>
        <v>0.97526314901174016</v>
      </c>
      <c r="G146" s="136">
        <v>0</v>
      </c>
      <c r="H146" s="137">
        <v>0</v>
      </c>
      <c r="I146" s="137">
        <v>0</v>
      </c>
      <c r="J146" s="555">
        <v>0</v>
      </c>
      <c r="K146" s="558">
        <v>0</v>
      </c>
      <c r="L146" s="561">
        <v>0</v>
      </c>
      <c r="M146" s="562">
        <v>0</v>
      </c>
      <c r="N146" s="3"/>
    </row>
    <row r="147" spans="2:14" x14ac:dyDescent="0.35">
      <c r="B147" s="19" t="s">
        <v>62</v>
      </c>
      <c r="C147" s="44">
        <v>0</v>
      </c>
      <c r="D147" s="24">
        <v>26.142197740000004</v>
      </c>
      <c r="E147" s="24">
        <v>25.495522090000001</v>
      </c>
      <c r="F147" s="369">
        <f>E147/D147</f>
        <v>0.97526314901174016</v>
      </c>
      <c r="G147" s="152">
        <v>0</v>
      </c>
      <c r="H147" s="153">
        <v>0</v>
      </c>
      <c r="I147" s="153">
        <v>0</v>
      </c>
      <c r="J147" s="552">
        <v>0</v>
      </c>
      <c r="K147" s="560">
        <v>0</v>
      </c>
      <c r="L147" s="153">
        <v>0</v>
      </c>
      <c r="M147" s="552">
        <v>0</v>
      </c>
      <c r="N147" s="3"/>
    </row>
    <row r="148" spans="2:14" x14ac:dyDescent="0.35">
      <c r="B148" s="20" t="s">
        <v>94</v>
      </c>
      <c r="C148" s="61">
        <v>0</v>
      </c>
      <c r="D148" s="127">
        <v>2.0292619799999998</v>
      </c>
      <c r="E148" s="62">
        <v>1.8003568199999997</v>
      </c>
      <c r="F148" s="371">
        <f>E148/D148</f>
        <v>0.8871978274584339</v>
      </c>
      <c r="G148" s="553">
        <v>0</v>
      </c>
      <c r="H148" s="62">
        <v>0</v>
      </c>
      <c r="I148" s="62">
        <v>0</v>
      </c>
      <c r="J148" s="556">
        <v>0</v>
      </c>
      <c r="K148" s="553">
        <v>0</v>
      </c>
      <c r="L148" s="62">
        <v>0</v>
      </c>
      <c r="M148" s="281">
        <v>0</v>
      </c>
      <c r="N148" s="3"/>
    </row>
    <row r="149" spans="2:14" ht="15" thickBot="1" x14ac:dyDescent="0.4">
      <c r="B149" s="140" t="s">
        <v>95</v>
      </c>
      <c r="C149" s="430">
        <v>0</v>
      </c>
      <c r="D149" s="410">
        <v>24.112935760000003</v>
      </c>
      <c r="E149" s="410">
        <v>23.69516527</v>
      </c>
      <c r="F149" s="375">
        <f>E149/D149</f>
        <v>0.98267442446004338</v>
      </c>
      <c r="G149" s="554">
        <v>0</v>
      </c>
      <c r="H149" s="410">
        <v>0</v>
      </c>
      <c r="I149" s="410">
        <v>0</v>
      </c>
      <c r="J149" s="557">
        <v>0</v>
      </c>
      <c r="K149" s="554">
        <v>0</v>
      </c>
      <c r="L149" s="410">
        <v>0</v>
      </c>
      <c r="M149" s="435">
        <v>0</v>
      </c>
      <c r="N149" s="3"/>
    </row>
    <row r="150" spans="2:14" x14ac:dyDescent="0.35">
      <c r="B150" s="17"/>
    </row>
    <row r="151" spans="2:14" ht="15" thickBot="1" x14ac:dyDescent="0.4">
      <c r="B151" s="5" t="s">
        <v>138</v>
      </c>
    </row>
    <row r="152" spans="2:14" x14ac:dyDescent="0.35">
      <c r="B152" s="947" t="s">
        <v>28</v>
      </c>
      <c r="C152" s="873">
        <v>2020</v>
      </c>
      <c r="D152" s="874"/>
      <c r="E152" s="874"/>
      <c r="F152" s="867"/>
      <c r="G152" s="961">
        <v>2019</v>
      </c>
      <c r="H152" s="877"/>
      <c r="I152" s="877"/>
      <c r="J152" s="962"/>
      <c r="K152" s="873" t="s">
        <v>212</v>
      </c>
      <c r="L152" s="874"/>
      <c r="M152" s="950"/>
    </row>
    <row r="153" spans="2:14" ht="23.25" customHeight="1" x14ac:dyDescent="0.35">
      <c r="B153" s="948"/>
      <c r="C153" s="951" t="s">
        <v>97</v>
      </c>
      <c r="D153" s="953" t="s">
        <v>98</v>
      </c>
      <c r="E153" s="955" t="s">
        <v>154</v>
      </c>
      <c r="F153" s="956" t="s">
        <v>157</v>
      </c>
      <c r="G153" s="951" t="s">
        <v>99</v>
      </c>
      <c r="H153" s="953" t="s">
        <v>100</v>
      </c>
      <c r="I153" s="955" t="s">
        <v>155</v>
      </c>
      <c r="J153" s="956" t="s">
        <v>156</v>
      </c>
      <c r="K153" s="951" t="s">
        <v>192</v>
      </c>
      <c r="L153" s="953" t="s">
        <v>194</v>
      </c>
      <c r="M153" s="959" t="s">
        <v>193</v>
      </c>
    </row>
    <row r="154" spans="2:14" ht="23.25" customHeight="1" thickBot="1" x14ac:dyDescent="0.4">
      <c r="B154" s="949"/>
      <c r="C154" s="952"/>
      <c r="D154" s="954"/>
      <c r="E154" s="945"/>
      <c r="F154" s="957"/>
      <c r="G154" s="952"/>
      <c r="H154" s="954"/>
      <c r="I154" s="945"/>
      <c r="J154" s="957"/>
      <c r="K154" s="952"/>
      <c r="L154" s="954"/>
      <c r="M154" s="960"/>
    </row>
    <row r="155" spans="2:14" ht="15" thickBot="1" x14ac:dyDescent="0.4">
      <c r="B155" s="33" t="s">
        <v>175</v>
      </c>
      <c r="C155" s="103">
        <f>C156+C169</f>
        <v>640.10499000000004</v>
      </c>
      <c r="D155" s="104">
        <f>D156+D169</f>
        <v>491.16444564000005</v>
      </c>
      <c r="E155" s="104">
        <f>E156+E169</f>
        <v>450.52486569000007</v>
      </c>
      <c r="F155" s="365">
        <f>E155/D155</f>
        <v>0.91725870976461754</v>
      </c>
      <c r="G155" s="150">
        <v>640.10499000000004</v>
      </c>
      <c r="H155" s="104">
        <v>686.95036166</v>
      </c>
      <c r="I155" s="104">
        <v>586.72583580999992</v>
      </c>
      <c r="J155" s="365">
        <v>0.85410223002458319</v>
      </c>
      <c r="K155" s="38">
        <f>(C155-G155)/G155</f>
        <v>0</v>
      </c>
      <c r="L155" s="34">
        <f>(D155-H155)/H155</f>
        <v>-0.28500737017866579</v>
      </c>
      <c r="M155" s="365">
        <f>(E155-I155)/I155</f>
        <v>-0.23213733196522465</v>
      </c>
      <c r="N155" s="3"/>
    </row>
    <row r="156" spans="2:14" x14ac:dyDescent="0.35">
      <c r="B156" s="120" t="s">
        <v>176</v>
      </c>
      <c r="C156" s="121">
        <f>SUM(C157:C162)</f>
        <v>640.10499000000004</v>
      </c>
      <c r="D156" s="122">
        <f>SUM(D157:D162)</f>
        <v>394.54045423000008</v>
      </c>
      <c r="E156" s="122">
        <f>SUM(E157:E162)</f>
        <v>359.56595594000004</v>
      </c>
      <c r="F156" s="366">
        <f>E156/D156</f>
        <v>0.91135383478417298</v>
      </c>
      <c r="G156" s="121">
        <v>640.10499000000004</v>
      </c>
      <c r="H156" s="122">
        <v>560.00330882000003</v>
      </c>
      <c r="I156" s="122">
        <v>467.61083182999994</v>
      </c>
      <c r="J156" s="366">
        <v>0.83501440878147115</v>
      </c>
      <c r="K156" s="144">
        <f>(C156-G156)/G156</f>
        <v>0</v>
      </c>
      <c r="L156" s="145">
        <f t="shared" ref="L156:L167" si="70">(D156-H156)/H156</f>
        <v>-0.29546763739423565</v>
      </c>
      <c r="M156" s="366">
        <f>(E156-I156)/I156</f>
        <v>-0.23105725645226211</v>
      </c>
      <c r="N156" s="3"/>
    </row>
    <row r="157" spans="2:14" x14ac:dyDescent="0.35">
      <c r="B157" s="19" t="s">
        <v>57</v>
      </c>
      <c r="C157" s="44">
        <v>11.62496</v>
      </c>
      <c r="D157" s="24">
        <v>11.62496</v>
      </c>
      <c r="E157" s="24">
        <v>9.4784357499999992</v>
      </c>
      <c r="F157" s="43">
        <f>E157/D157</f>
        <v>0.81535211734061874</v>
      </c>
      <c r="G157" s="44">
        <v>11.62496</v>
      </c>
      <c r="H157" s="24">
        <v>11.62496</v>
      </c>
      <c r="I157" s="24">
        <v>9.7118523299999993</v>
      </c>
      <c r="J157" s="43">
        <v>0.8354310320207553</v>
      </c>
      <c r="K157" s="26">
        <f>(C157-G157)/G157</f>
        <v>0</v>
      </c>
      <c r="L157" s="28">
        <f t="shared" si="70"/>
        <v>0</v>
      </c>
      <c r="M157" s="43">
        <f>(E157-I157)/I157</f>
        <v>-2.4034197809924909E-2</v>
      </c>
      <c r="N157" s="3"/>
    </row>
    <row r="158" spans="2:14" x14ac:dyDescent="0.35">
      <c r="B158" s="19" t="s">
        <v>58</v>
      </c>
      <c r="C158" s="44">
        <v>13.862130000000001</v>
      </c>
      <c r="D158" s="24">
        <v>12.753228</v>
      </c>
      <c r="E158" s="24">
        <v>9.6135734900000003</v>
      </c>
      <c r="F158" s="43">
        <f t="shared" ref="F158:F167" si="71">E158/D158</f>
        <v>0.75381491572172943</v>
      </c>
      <c r="G158" s="44">
        <v>13.862130000000001</v>
      </c>
      <c r="H158" s="24">
        <v>13.411417109999999</v>
      </c>
      <c r="I158" s="24">
        <v>9.7905985199999996</v>
      </c>
      <c r="J158" s="43">
        <v>0.730019686935231</v>
      </c>
      <c r="K158" s="26">
        <f t="shared" ref="K158:K167" si="72">(C158-G158)/G158</f>
        <v>0</v>
      </c>
      <c r="L158" s="28">
        <f t="shared" si="70"/>
        <v>-4.9076775750209939E-2</v>
      </c>
      <c r="M158" s="43">
        <f>(E158-I158)/I158</f>
        <v>-1.8081124421390263E-2</v>
      </c>
      <c r="N158" s="3"/>
    </row>
    <row r="159" spans="2:14" x14ac:dyDescent="0.35">
      <c r="B159" s="19" t="s">
        <v>59</v>
      </c>
      <c r="C159" s="44">
        <v>0.05</v>
      </c>
      <c r="D159" s="24">
        <v>0.05</v>
      </c>
      <c r="E159" s="24">
        <v>0.11444624</v>
      </c>
      <c r="F159" s="43">
        <f t="shared" si="71"/>
        <v>2.2889247999999998</v>
      </c>
      <c r="G159" s="44">
        <v>0.05</v>
      </c>
      <c r="H159" s="24">
        <v>0.05</v>
      </c>
      <c r="I159" s="24">
        <v>0.51733912999999998</v>
      </c>
      <c r="J159" s="43">
        <v>10.346782599999999</v>
      </c>
      <c r="K159" s="26">
        <f t="shared" si="72"/>
        <v>0</v>
      </c>
      <c r="L159" s="28">
        <f t="shared" si="70"/>
        <v>0</v>
      </c>
      <c r="M159" s="32">
        <v>0</v>
      </c>
      <c r="N159" s="3"/>
    </row>
    <row r="160" spans="2:14" x14ac:dyDescent="0.35">
      <c r="B160" s="19" t="s">
        <v>60</v>
      </c>
      <c r="C160" s="44">
        <v>0.01</v>
      </c>
      <c r="D160" s="24">
        <v>0.01</v>
      </c>
      <c r="E160" s="24">
        <v>2.621449E-2</v>
      </c>
      <c r="F160" s="43">
        <f t="shared" si="71"/>
        <v>2.6214490000000001</v>
      </c>
      <c r="G160" s="44">
        <v>0.01</v>
      </c>
      <c r="H160" s="24">
        <v>0.01</v>
      </c>
      <c r="I160" s="24">
        <v>0</v>
      </c>
      <c r="J160" s="43">
        <v>0</v>
      </c>
      <c r="K160" s="26">
        <f t="shared" si="72"/>
        <v>0</v>
      </c>
      <c r="L160" s="28">
        <f t="shared" si="70"/>
        <v>0</v>
      </c>
      <c r="M160" s="32">
        <v>0</v>
      </c>
      <c r="N160" s="3"/>
    </row>
    <row r="161" spans="2:14" x14ac:dyDescent="0.35">
      <c r="B161" s="19" t="s">
        <v>61</v>
      </c>
      <c r="C161" s="128">
        <v>0.12</v>
      </c>
      <c r="D161" s="129">
        <v>0.12</v>
      </c>
      <c r="E161" s="129">
        <v>3.6752410000000006E-2</v>
      </c>
      <c r="F161" s="43">
        <f t="shared" si="71"/>
        <v>0.30627008333333339</v>
      </c>
      <c r="G161" s="44">
        <v>0.12</v>
      </c>
      <c r="H161" s="24">
        <v>0.12</v>
      </c>
      <c r="I161" s="24">
        <v>0.12447717999999999</v>
      </c>
      <c r="J161" s="43">
        <v>1.0373098333333333</v>
      </c>
      <c r="K161" s="26">
        <f t="shared" si="72"/>
        <v>0</v>
      </c>
      <c r="L161" s="28">
        <f t="shared" si="70"/>
        <v>0</v>
      </c>
      <c r="M161" s="43">
        <f t="shared" ref="M161:M172" si="73">(E161-I161)/I161</f>
        <v>-0.70474580159993971</v>
      </c>
      <c r="N161" s="3"/>
    </row>
    <row r="162" spans="2:14" x14ac:dyDescent="0.35">
      <c r="B162" s="19" t="s">
        <v>62</v>
      </c>
      <c r="C162" s="128">
        <f>SUM(C163:C167)</f>
        <v>614.43790000000001</v>
      </c>
      <c r="D162" s="129">
        <f>SUM(D163:D167)</f>
        <v>369.98226623000005</v>
      </c>
      <c r="E162" s="129">
        <f>SUM(E163:E167)</f>
        <v>340.29653356000006</v>
      </c>
      <c r="F162" s="43">
        <f t="shared" si="71"/>
        <v>0.91976444446246564</v>
      </c>
      <c r="G162" s="44">
        <v>614.43790000000001</v>
      </c>
      <c r="H162" s="24">
        <v>534.78693171000009</v>
      </c>
      <c r="I162" s="24">
        <v>447.46423187999994</v>
      </c>
      <c r="J162" s="43">
        <v>0.83671497066919209</v>
      </c>
      <c r="K162" s="26">
        <f t="shared" si="72"/>
        <v>0</v>
      </c>
      <c r="L162" s="28">
        <f t="shared" si="70"/>
        <v>-0.30816883455441085</v>
      </c>
      <c r="M162" s="43">
        <f t="shared" si="73"/>
        <v>-0.23950003304116585</v>
      </c>
      <c r="N162" s="3"/>
    </row>
    <row r="163" spans="2:14" x14ac:dyDescent="0.35">
      <c r="B163" s="20" t="s">
        <v>101</v>
      </c>
      <c r="C163" s="61">
        <v>10.668659999999999</v>
      </c>
      <c r="D163" s="62">
        <v>10.668659999999999</v>
      </c>
      <c r="E163" s="62">
        <v>14.28078565</v>
      </c>
      <c r="F163" s="63">
        <f t="shared" si="71"/>
        <v>1.3385735087630501</v>
      </c>
      <c r="G163" s="61">
        <v>10.668659999999999</v>
      </c>
      <c r="H163" s="62">
        <v>10.668659999999999</v>
      </c>
      <c r="I163" s="62">
        <v>18.732765820000001</v>
      </c>
      <c r="J163" s="63">
        <v>1.7558686676677298</v>
      </c>
      <c r="K163" s="27">
        <f t="shared" si="72"/>
        <v>0</v>
      </c>
      <c r="L163" s="29">
        <f t="shared" si="70"/>
        <v>0</v>
      </c>
      <c r="M163" s="63">
        <f t="shared" si="73"/>
        <v>-0.23765738667628314</v>
      </c>
      <c r="N163" s="3"/>
    </row>
    <row r="164" spans="2:14" x14ac:dyDescent="0.35">
      <c r="B164" s="20" t="s">
        <v>88</v>
      </c>
      <c r="C164" s="61">
        <v>262.29478</v>
      </c>
      <c r="D164" s="62">
        <v>270.06041879000003</v>
      </c>
      <c r="E164" s="62">
        <v>281.86083208000002</v>
      </c>
      <c r="F164" s="63">
        <f t="shared" si="71"/>
        <v>1.0436954565310663</v>
      </c>
      <c r="G164" s="61">
        <v>262.29478</v>
      </c>
      <c r="H164" s="62">
        <v>309.59086454999999</v>
      </c>
      <c r="I164" s="62">
        <v>369.72489738999997</v>
      </c>
      <c r="J164" s="63">
        <v>1.1942371036283861</v>
      </c>
      <c r="K164" s="27">
        <f t="shared" si="72"/>
        <v>0</v>
      </c>
      <c r="L164" s="29">
        <f t="shared" si="70"/>
        <v>-0.12768608601374173</v>
      </c>
      <c r="M164" s="63">
        <f t="shared" si="73"/>
        <v>-0.23764714232192366</v>
      </c>
      <c r="N164" s="3"/>
    </row>
    <row r="165" spans="2:14" x14ac:dyDescent="0.35">
      <c r="B165" s="20" t="s">
        <v>89</v>
      </c>
      <c r="C165" s="61">
        <v>6.06393</v>
      </c>
      <c r="D165" s="62">
        <v>6.06393</v>
      </c>
      <c r="E165" s="62">
        <v>0.24322067</v>
      </c>
      <c r="F165" s="63">
        <f t="shared" si="71"/>
        <v>4.0109412542690959E-2</v>
      </c>
      <c r="G165" s="61">
        <v>6.06393</v>
      </c>
      <c r="H165" s="62">
        <v>6.06393</v>
      </c>
      <c r="I165" s="62">
        <v>0.75075013000000002</v>
      </c>
      <c r="J165" s="63">
        <v>0.1238058701205324</v>
      </c>
      <c r="K165" s="27">
        <f t="shared" si="72"/>
        <v>0</v>
      </c>
      <c r="L165" s="29">
        <f t="shared" si="70"/>
        <v>0</v>
      </c>
      <c r="M165" s="63">
        <f t="shared" si="73"/>
        <v>-0.67602979968847954</v>
      </c>
      <c r="N165" s="3"/>
    </row>
    <row r="166" spans="2:14" x14ac:dyDescent="0.35">
      <c r="B166" s="20" t="s">
        <v>90</v>
      </c>
      <c r="C166" s="61">
        <v>80.428139999999999</v>
      </c>
      <c r="D166" s="62">
        <v>25.417710570000001</v>
      </c>
      <c r="E166" s="62">
        <v>12.800457659999999</v>
      </c>
      <c r="F166" s="63">
        <f t="shared" si="71"/>
        <v>0.50360387985171706</v>
      </c>
      <c r="G166" s="61">
        <v>80.428139999999999</v>
      </c>
      <c r="H166" s="62">
        <v>80.428139999999999</v>
      </c>
      <c r="I166" s="62">
        <v>13.92862921</v>
      </c>
      <c r="J166" s="63">
        <v>0.17318104347557958</v>
      </c>
      <c r="K166" s="27">
        <f t="shared" si="72"/>
        <v>0</v>
      </c>
      <c r="L166" s="29">
        <f t="shared" si="70"/>
        <v>-0.68396993179252941</v>
      </c>
      <c r="M166" s="63">
        <f t="shared" si="73"/>
        <v>-8.0996595787763179E-2</v>
      </c>
      <c r="N166" s="3"/>
    </row>
    <row r="167" spans="2:14" x14ac:dyDescent="0.35">
      <c r="B167" s="20" t="s">
        <v>93</v>
      </c>
      <c r="C167" s="61">
        <v>254.98239000000001</v>
      </c>
      <c r="D167" s="127">
        <v>57.771546869999995</v>
      </c>
      <c r="E167" s="62">
        <v>31.111237500000001</v>
      </c>
      <c r="F167" s="63">
        <f t="shared" si="71"/>
        <v>0.53852180157141782</v>
      </c>
      <c r="G167" s="61">
        <v>254.98239000000001</v>
      </c>
      <c r="H167" s="62">
        <v>128.03533715999998</v>
      </c>
      <c r="I167" s="62">
        <v>44.327189329999996</v>
      </c>
      <c r="J167" s="63">
        <v>0.34621058774271285</v>
      </c>
      <c r="K167" s="27">
        <f t="shared" si="72"/>
        <v>0</v>
      </c>
      <c r="L167" s="29">
        <f t="shared" si="70"/>
        <v>-0.54878435788546798</v>
      </c>
      <c r="M167" s="63">
        <f t="shared" si="73"/>
        <v>-0.29814549556959236</v>
      </c>
      <c r="N167" s="3"/>
    </row>
    <row r="168" spans="2:14" ht="15" thickBot="1" x14ac:dyDescent="0.4">
      <c r="B168" s="151" t="s">
        <v>64</v>
      </c>
      <c r="C168" s="152">
        <v>0</v>
      </c>
      <c r="D168" s="31">
        <v>0</v>
      </c>
      <c r="E168" s="31">
        <v>0</v>
      </c>
      <c r="F168" s="31">
        <v>0</v>
      </c>
      <c r="G168" s="152">
        <v>0</v>
      </c>
      <c r="H168" s="153">
        <v>0</v>
      </c>
      <c r="I168" s="153">
        <v>2.33279E-3</v>
      </c>
      <c r="J168" s="31">
        <v>0</v>
      </c>
      <c r="K168" s="154">
        <v>0</v>
      </c>
      <c r="L168" s="155">
        <v>0</v>
      </c>
      <c r="M168" s="102">
        <f t="shared" si="73"/>
        <v>-1</v>
      </c>
      <c r="N168" s="3"/>
    </row>
    <row r="169" spans="2:14" x14ac:dyDescent="0.35">
      <c r="B169" s="135" t="s">
        <v>96</v>
      </c>
      <c r="C169" s="156">
        <v>0</v>
      </c>
      <c r="D169" s="157">
        <v>96.623991410000002</v>
      </c>
      <c r="E169" s="157">
        <v>90.958909750000004</v>
      </c>
      <c r="F169" s="367">
        <f>E169/D169</f>
        <v>0.94136982360869748</v>
      </c>
      <c r="G169" s="156">
        <v>0</v>
      </c>
      <c r="H169" s="157">
        <v>126.94705283999998</v>
      </c>
      <c r="I169" s="157">
        <v>119.11500398</v>
      </c>
      <c r="J169" s="367">
        <v>0.93830460270809712</v>
      </c>
      <c r="K169" s="158">
        <v>0</v>
      </c>
      <c r="L169" s="159">
        <f>(D169-H169)/H169</f>
        <v>-0.23886384718374046</v>
      </c>
      <c r="M169" s="368">
        <f t="shared" si="73"/>
        <v>-0.2363773940244131</v>
      </c>
      <c r="N169" s="3"/>
    </row>
    <row r="170" spans="2:14" x14ac:dyDescent="0.35">
      <c r="B170" s="19" t="s">
        <v>62</v>
      </c>
      <c r="C170" s="44">
        <v>0</v>
      </c>
      <c r="D170" s="24">
        <f>SUM(D171:D172)</f>
        <v>96.623991410000002</v>
      </c>
      <c r="E170" s="24">
        <f>SUM(E171:E172)</f>
        <v>90.958909750000004</v>
      </c>
      <c r="F170" s="43">
        <f>E170/D170</f>
        <v>0.94136982360869748</v>
      </c>
      <c r="G170" s="44">
        <v>0</v>
      </c>
      <c r="H170" s="24">
        <v>126.94705283999998</v>
      </c>
      <c r="I170" s="24">
        <v>119.11500398</v>
      </c>
      <c r="J170" s="43">
        <v>0.93830460270809712</v>
      </c>
      <c r="K170" s="23">
        <v>0</v>
      </c>
      <c r="L170" s="28">
        <f>(D170-H170)/H170</f>
        <v>-0.23886384718374046</v>
      </c>
      <c r="M170" s="43">
        <f t="shared" si="73"/>
        <v>-0.2363773940244131</v>
      </c>
      <c r="N170" s="3"/>
    </row>
    <row r="171" spans="2:14" x14ac:dyDescent="0.35">
      <c r="B171" s="20" t="s">
        <v>94</v>
      </c>
      <c r="C171" s="61">
        <v>0</v>
      </c>
      <c r="D171" s="127">
        <v>12.88544302</v>
      </c>
      <c r="E171" s="62">
        <v>11.809020390000001</v>
      </c>
      <c r="F171" s="63">
        <f>E171/D171</f>
        <v>0.91646211710926495</v>
      </c>
      <c r="G171" s="61">
        <v>0</v>
      </c>
      <c r="H171" s="62">
        <v>22.067268250000001</v>
      </c>
      <c r="I171" s="62">
        <v>21.137781620000002</v>
      </c>
      <c r="J171" s="63">
        <v>0.95787939769119368</v>
      </c>
      <c r="K171" s="21">
        <v>0</v>
      </c>
      <c r="L171" s="29">
        <f>(D171-H171)/H171</f>
        <v>-0.41608345564023314</v>
      </c>
      <c r="M171" s="63">
        <f t="shared" si="73"/>
        <v>-0.44133113860791229</v>
      </c>
      <c r="N171" s="3"/>
    </row>
    <row r="172" spans="2:14" ht="15" thickBot="1" x14ac:dyDescent="0.4">
      <c r="B172" s="140" t="s">
        <v>95</v>
      </c>
      <c r="C172" s="64">
        <v>0</v>
      </c>
      <c r="D172" s="65">
        <v>83.738548390000005</v>
      </c>
      <c r="E172" s="65">
        <v>79.149889360000003</v>
      </c>
      <c r="F172" s="66">
        <f>E172/D172</f>
        <v>0.94520254866815945</v>
      </c>
      <c r="G172" s="64">
        <v>0</v>
      </c>
      <c r="H172" s="65">
        <v>104.87978458999999</v>
      </c>
      <c r="I172" s="65">
        <v>97.977222359999999</v>
      </c>
      <c r="J172" s="66">
        <v>0.93418596103163498</v>
      </c>
      <c r="K172" s="149">
        <v>0</v>
      </c>
      <c r="L172" s="143">
        <f>(D172-H172)/H172</f>
        <v>-0.20157589265315617</v>
      </c>
      <c r="M172" s="66">
        <f t="shared" si="73"/>
        <v>-0.19216030569658615</v>
      </c>
      <c r="N172" s="3"/>
    </row>
    <row r="173" spans="2:14" x14ac:dyDescent="0.35">
      <c r="B173" s="282"/>
      <c r="C173" s="252"/>
      <c r="D173" s="252"/>
      <c r="E173" s="252"/>
      <c r="F173" s="283"/>
      <c r="G173" s="252"/>
      <c r="H173" s="252"/>
      <c r="I173" s="252"/>
      <c r="J173" s="283"/>
      <c r="K173" s="284"/>
      <c r="L173" s="283"/>
      <c r="M173" s="283"/>
      <c r="N173" s="3"/>
    </row>
    <row r="174" spans="2:14" ht="15" thickBot="1" x14ac:dyDescent="0.4">
      <c r="B174" s="5" t="s">
        <v>138</v>
      </c>
    </row>
    <row r="175" spans="2:14" x14ac:dyDescent="0.35">
      <c r="B175" s="947" t="s">
        <v>28</v>
      </c>
      <c r="C175" s="873">
        <v>2019</v>
      </c>
      <c r="D175" s="874"/>
      <c r="E175" s="874"/>
      <c r="F175" s="867"/>
      <c r="G175" s="961">
        <v>2018</v>
      </c>
      <c r="H175" s="877"/>
      <c r="I175" s="877"/>
      <c r="J175" s="962"/>
      <c r="K175" s="873" t="s">
        <v>212</v>
      </c>
      <c r="L175" s="874"/>
      <c r="M175" s="950"/>
    </row>
    <row r="176" spans="2:14" ht="23.25" customHeight="1" x14ac:dyDescent="0.35">
      <c r="B176" s="948"/>
      <c r="C176" s="951" t="s">
        <v>97</v>
      </c>
      <c r="D176" s="953" t="s">
        <v>98</v>
      </c>
      <c r="E176" s="955" t="s">
        <v>154</v>
      </c>
      <c r="F176" s="956" t="s">
        <v>157</v>
      </c>
      <c r="G176" s="951" t="s">
        <v>99</v>
      </c>
      <c r="H176" s="953" t="s">
        <v>100</v>
      </c>
      <c r="I176" s="955" t="s">
        <v>155</v>
      </c>
      <c r="J176" s="956" t="s">
        <v>156</v>
      </c>
      <c r="K176" s="951" t="s">
        <v>217</v>
      </c>
      <c r="L176" s="953" t="s">
        <v>218</v>
      </c>
      <c r="M176" s="959" t="s">
        <v>216</v>
      </c>
    </row>
    <row r="177" spans="2:14" ht="23.25" customHeight="1" thickBot="1" x14ac:dyDescent="0.4">
      <c r="B177" s="949"/>
      <c r="C177" s="952"/>
      <c r="D177" s="954"/>
      <c r="E177" s="945"/>
      <c r="F177" s="957"/>
      <c r="G177" s="952"/>
      <c r="H177" s="954"/>
      <c r="I177" s="945"/>
      <c r="J177" s="957"/>
      <c r="K177" s="952"/>
      <c r="L177" s="954"/>
      <c r="M177" s="960"/>
    </row>
    <row r="178" spans="2:14" ht="15" thickBot="1" x14ac:dyDescent="0.4">
      <c r="B178" s="33" t="s">
        <v>175</v>
      </c>
      <c r="C178" s="103">
        <v>640.10499000000004</v>
      </c>
      <c r="D178" s="104">
        <v>686.95036166</v>
      </c>
      <c r="E178" s="104">
        <v>586.72583580999992</v>
      </c>
      <c r="F178" s="365">
        <f>E178/D178</f>
        <v>0.85410223002458319</v>
      </c>
      <c r="G178" s="150">
        <v>640.10499000000004</v>
      </c>
      <c r="H178" s="104">
        <v>644.42021998999996</v>
      </c>
      <c r="I178" s="104">
        <v>541.50612381000008</v>
      </c>
      <c r="J178" s="365">
        <f>I178/H178</f>
        <v>0.84029970974281831</v>
      </c>
      <c r="K178" s="38">
        <f t="shared" ref="K178:M185" si="74">(C178-G178)/G178</f>
        <v>0</v>
      </c>
      <c r="L178" s="34">
        <f>(D178-H178)/H178</f>
        <v>6.5997528244318607E-2</v>
      </c>
      <c r="M178" s="365">
        <f>(E178-I178)/I178</f>
        <v>8.3507295691943498E-2</v>
      </c>
      <c r="N178" s="3"/>
    </row>
    <row r="179" spans="2:14" x14ac:dyDescent="0.35">
      <c r="B179" s="120" t="s">
        <v>176</v>
      </c>
      <c r="C179" s="121">
        <v>640.10499000000004</v>
      </c>
      <c r="D179" s="122">
        <v>560.00330882000003</v>
      </c>
      <c r="E179" s="122">
        <v>467.61083182999994</v>
      </c>
      <c r="F179" s="366">
        <f>E179/D179</f>
        <v>0.83501440878147115</v>
      </c>
      <c r="G179" s="121">
        <v>640.10499000000004</v>
      </c>
      <c r="H179" s="122">
        <v>526.46532390999994</v>
      </c>
      <c r="I179" s="122">
        <v>431.80296421000008</v>
      </c>
      <c r="J179" s="366">
        <f>I179/H179</f>
        <v>0.82019260262584259</v>
      </c>
      <c r="K179" s="144">
        <f t="shared" si="74"/>
        <v>0</v>
      </c>
      <c r="L179" s="145">
        <f t="shared" si="74"/>
        <v>6.370407201924938E-2</v>
      </c>
      <c r="M179" s="366">
        <f t="shared" si="74"/>
        <v>8.2926405300416839E-2</v>
      </c>
      <c r="N179" s="3"/>
    </row>
    <row r="180" spans="2:14" x14ac:dyDescent="0.35">
      <c r="B180" s="19" t="s">
        <v>57</v>
      </c>
      <c r="C180" s="44">
        <v>11.62496</v>
      </c>
      <c r="D180" s="24">
        <v>11.62496</v>
      </c>
      <c r="E180" s="24">
        <v>9.7118523299999993</v>
      </c>
      <c r="F180" s="43">
        <f>E180/D180</f>
        <v>0.8354310320207553</v>
      </c>
      <c r="G180" s="44">
        <v>11.62496</v>
      </c>
      <c r="H180" s="24">
        <v>11.62496</v>
      </c>
      <c r="I180" s="24">
        <v>9.5828302800000014</v>
      </c>
      <c r="J180" s="43">
        <f>I180/H180</f>
        <v>0.82433232286390679</v>
      </c>
      <c r="K180" s="26">
        <f>(C180-G180)/G180</f>
        <v>0</v>
      </c>
      <c r="L180" s="28">
        <f t="shared" si="74"/>
        <v>0</v>
      </c>
      <c r="M180" s="43">
        <f t="shared" si="74"/>
        <v>1.3463877187648353E-2</v>
      </c>
      <c r="N180" s="3"/>
    </row>
    <row r="181" spans="2:14" x14ac:dyDescent="0.35">
      <c r="B181" s="19" t="s">
        <v>58</v>
      </c>
      <c r="C181" s="44">
        <v>13.862130000000001</v>
      </c>
      <c r="D181" s="24">
        <v>13.411417109999999</v>
      </c>
      <c r="E181" s="24">
        <v>9.7905985199999996</v>
      </c>
      <c r="F181" s="43">
        <f t="shared" ref="F181:F190" si="75">E181/D181</f>
        <v>0.730019686935231</v>
      </c>
      <c r="G181" s="44">
        <v>13.862130000000001</v>
      </c>
      <c r="H181" s="24">
        <v>13.862130000000001</v>
      </c>
      <c r="I181" s="24">
        <v>7.8503490099999995</v>
      </c>
      <c r="J181" s="43">
        <f>I181/H181</f>
        <v>0.56631621619476946</v>
      </c>
      <c r="K181" s="26">
        <f t="shared" ref="K181:M196" si="76">(C181-G181)/G181</f>
        <v>0</v>
      </c>
      <c r="L181" s="28">
        <f t="shared" si="74"/>
        <v>-3.2513970796695886E-2</v>
      </c>
      <c r="M181" s="43">
        <f t="shared" si="74"/>
        <v>0.24715455421516352</v>
      </c>
      <c r="N181" s="3"/>
    </row>
    <row r="182" spans="2:14" x14ac:dyDescent="0.35">
      <c r="B182" s="19" t="s">
        <v>59</v>
      </c>
      <c r="C182" s="44">
        <v>0.05</v>
      </c>
      <c r="D182" s="24">
        <v>0.05</v>
      </c>
      <c r="E182" s="24">
        <v>0.51733912999999998</v>
      </c>
      <c r="F182" s="43">
        <f t="shared" si="75"/>
        <v>10.346782599999999</v>
      </c>
      <c r="G182" s="44">
        <v>0.05</v>
      </c>
      <c r="H182" s="24">
        <v>0.05</v>
      </c>
      <c r="I182" s="24">
        <v>0</v>
      </c>
      <c r="J182" s="43">
        <f t="shared" ref="J182:J196" si="77">I182/H182</f>
        <v>0</v>
      </c>
      <c r="K182" s="26">
        <f t="shared" si="76"/>
        <v>0</v>
      </c>
      <c r="L182" s="28">
        <f t="shared" si="74"/>
        <v>0</v>
      </c>
      <c r="M182" s="314">
        <v>0</v>
      </c>
      <c r="N182" s="3"/>
    </row>
    <row r="183" spans="2:14" x14ac:dyDescent="0.35">
      <c r="B183" s="19" t="s">
        <v>60</v>
      </c>
      <c r="C183" s="44">
        <v>0.01</v>
      </c>
      <c r="D183" s="24">
        <v>0.01</v>
      </c>
      <c r="E183" s="24">
        <v>0</v>
      </c>
      <c r="F183" s="43">
        <f t="shared" si="75"/>
        <v>0</v>
      </c>
      <c r="G183" s="44">
        <v>0.01</v>
      </c>
      <c r="H183" s="24">
        <v>0.01</v>
      </c>
      <c r="I183" s="24">
        <v>0</v>
      </c>
      <c r="J183" s="43">
        <f t="shared" si="77"/>
        <v>0</v>
      </c>
      <c r="K183" s="26">
        <f t="shared" si="76"/>
        <v>0</v>
      </c>
      <c r="L183" s="28">
        <f t="shared" si="74"/>
        <v>0</v>
      </c>
      <c r="M183" s="314">
        <v>0</v>
      </c>
      <c r="N183" s="3"/>
    </row>
    <row r="184" spans="2:14" x14ac:dyDescent="0.35">
      <c r="B184" s="19" t="s">
        <v>61</v>
      </c>
      <c r="C184" s="128">
        <v>0.12</v>
      </c>
      <c r="D184" s="129">
        <v>0.12</v>
      </c>
      <c r="E184" s="129">
        <v>0.12447717999999999</v>
      </c>
      <c r="F184" s="43">
        <f t="shared" si="75"/>
        <v>1.0373098333333333</v>
      </c>
      <c r="G184" s="44">
        <v>0.12</v>
      </c>
      <c r="H184" s="24">
        <v>0.12</v>
      </c>
      <c r="I184" s="24">
        <v>5.1908999999999997E-2</v>
      </c>
      <c r="J184" s="43">
        <f t="shared" si="77"/>
        <v>0.43257499999999999</v>
      </c>
      <c r="K184" s="26">
        <f t="shared" si="76"/>
        <v>0</v>
      </c>
      <c r="L184" s="28">
        <f t="shared" si="74"/>
        <v>0</v>
      </c>
      <c r="M184" s="43">
        <f t="shared" si="74"/>
        <v>1.3979884027817913</v>
      </c>
      <c r="N184" s="3"/>
    </row>
    <row r="185" spans="2:14" x14ac:dyDescent="0.35">
      <c r="B185" s="19" t="s">
        <v>62</v>
      </c>
      <c r="C185" s="128">
        <v>614.43790000000001</v>
      </c>
      <c r="D185" s="129">
        <v>534.78693171000009</v>
      </c>
      <c r="E185" s="129">
        <v>447.46423187999994</v>
      </c>
      <c r="F185" s="43">
        <f t="shared" si="75"/>
        <v>0.83671497066919209</v>
      </c>
      <c r="G185" s="44">
        <v>614.43790000000001</v>
      </c>
      <c r="H185" s="24">
        <v>500.79823390999996</v>
      </c>
      <c r="I185" s="24">
        <v>414.31113800000008</v>
      </c>
      <c r="J185" s="43">
        <f t="shared" si="77"/>
        <v>0.82730151575266386</v>
      </c>
      <c r="K185" s="26">
        <f t="shared" si="76"/>
        <v>0</v>
      </c>
      <c r="L185" s="28">
        <f t="shared" si="74"/>
        <v>6.7869044853916843E-2</v>
      </c>
      <c r="M185" s="43">
        <f t="shared" si="74"/>
        <v>8.0019798743619225E-2</v>
      </c>
      <c r="N185" s="3"/>
    </row>
    <row r="186" spans="2:14" x14ac:dyDescent="0.35">
      <c r="B186" s="20" t="s">
        <v>101</v>
      </c>
      <c r="C186" s="61">
        <v>10.668659999999999</v>
      </c>
      <c r="D186" s="62">
        <v>10.668659999999999</v>
      </c>
      <c r="E186" s="62">
        <v>18.732765820000001</v>
      </c>
      <c r="F186" s="63">
        <f t="shared" si="75"/>
        <v>1.7558686676677298</v>
      </c>
      <c r="G186" s="61">
        <v>10.668659999999999</v>
      </c>
      <c r="H186" s="62">
        <v>10.668659999999999</v>
      </c>
      <c r="I186" s="62">
        <v>18.269002100000002</v>
      </c>
      <c r="J186" s="63">
        <f t="shared" si="77"/>
        <v>1.7123989423226538</v>
      </c>
      <c r="K186" s="27">
        <f t="shared" si="76"/>
        <v>0</v>
      </c>
      <c r="L186" s="29">
        <f t="shared" si="76"/>
        <v>0</v>
      </c>
      <c r="M186" s="63">
        <f t="shared" si="76"/>
        <v>2.5385279253977384E-2</v>
      </c>
      <c r="N186" s="3"/>
    </row>
    <row r="187" spans="2:14" x14ac:dyDescent="0.35">
      <c r="B187" s="20" t="s">
        <v>88</v>
      </c>
      <c r="C187" s="61">
        <v>262.29478</v>
      </c>
      <c r="D187" s="62">
        <v>309.59086454999999</v>
      </c>
      <c r="E187" s="62">
        <v>369.72489738999997</v>
      </c>
      <c r="F187" s="63">
        <f t="shared" si="75"/>
        <v>1.1942371036283861</v>
      </c>
      <c r="G187" s="61">
        <v>262.29478</v>
      </c>
      <c r="H187" s="62">
        <v>262.29478</v>
      </c>
      <c r="I187" s="62">
        <v>336.93209153000004</v>
      </c>
      <c r="J187" s="63">
        <f t="shared" si="77"/>
        <v>1.2845550778021584</v>
      </c>
      <c r="K187" s="27">
        <f t="shared" si="76"/>
        <v>0</v>
      </c>
      <c r="L187" s="29">
        <f t="shared" si="76"/>
        <v>0.18031652993628006</v>
      </c>
      <c r="M187" s="63">
        <f t="shared" si="76"/>
        <v>9.7327641635703607E-2</v>
      </c>
      <c r="N187" s="3"/>
    </row>
    <row r="188" spans="2:14" x14ac:dyDescent="0.35">
      <c r="B188" s="20" t="s">
        <v>89</v>
      </c>
      <c r="C188" s="61">
        <v>6.06393</v>
      </c>
      <c r="D188" s="62">
        <v>6.06393</v>
      </c>
      <c r="E188" s="62">
        <v>0.75075013000000002</v>
      </c>
      <c r="F188" s="63">
        <f t="shared" si="75"/>
        <v>0.1238058701205324</v>
      </c>
      <c r="G188" s="61">
        <v>6.06393</v>
      </c>
      <c r="H188" s="62">
        <v>6.06393</v>
      </c>
      <c r="I188" s="62">
        <v>0.63216107999999993</v>
      </c>
      <c r="J188" s="63">
        <f t="shared" si="77"/>
        <v>0.10424940261513571</v>
      </c>
      <c r="K188" s="27">
        <f t="shared" si="76"/>
        <v>0</v>
      </c>
      <c r="L188" s="29">
        <f t="shared" si="76"/>
        <v>0</v>
      </c>
      <c r="M188" s="63">
        <f t="shared" si="76"/>
        <v>0.18759308940689626</v>
      </c>
      <c r="N188" s="3"/>
    </row>
    <row r="189" spans="2:14" x14ac:dyDescent="0.35">
      <c r="B189" s="20" t="s">
        <v>90</v>
      </c>
      <c r="C189" s="61">
        <v>80.428139999999999</v>
      </c>
      <c r="D189" s="62">
        <v>80.428139999999999</v>
      </c>
      <c r="E189" s="62">
        <v>13.92862921</v>
      </c>
      <c r="F189" s="63">
        <f t="shared" si="75"/>
        <v>0.17318104347557958</v>
      </c>
      <c r="G189" s="61">
        <v>80.428139999999999</v>
      </c>
      <c r="H189" s="62">
        <v>80.428139999999999</v>
      </c>
      <c r="I189" s="62">
        <v>15.029079869999999</v>
      </c>
      <c r="J189" s="63">
        <f t="shared" si="77"/>
        <v>0.1868634518963139</v>
      </c>
      <c r="K189" s="27">
        <f t="shared" si="76"/>
        <v>0</v>
      </c>
      <c r="L189" s="29">
        <f t="shared" si="76"/>
        <v>0</v>
      </c>
      <c r="M189" s="63">
        <f t="shared" si="76"/>
        <v>-7.3221426029988768E-2</v>
      </c>
      <c r="N189" s="3"/>
    </row>
    <row r="190" spans="2:14" x14ac:dyDescent="0.35">
      <c r="B190" s="20" t="s">
        <v>93</v>
      </c>
      <c r="C190" s="61">
        <v>254.98239000000001</v>
      </c>
      <c r="D190" s="127">
        <v>128.03533715999998</v>
      </c>
      <c r="E190" s="62">
        <v>44.327189329999996</v>
      </c>
      <c r="F190" s="63">
        <f t="shared" si="75"/>
        <v>0.34621058774271285</v>
      </c>
      <c r="G190" s="61">
        <v>254.98239000000001</v>
      </c>
      <c r="H190" s="62">
        <v>141.34272390999999</v>
      </c>
      <c r="I190" s="62">
        <v>43.279301420000003</v>
      </c>
      <c r="J190" s="63">
        <f t="shared" si="77"/>
        <v>0.30620112746347034</v>
      </c>
      <c r="K190" s="27">
        <f t="shared" si="76"/>
        <v>0</v>
      </c>
      <c r="L190" s="29">
        <f t="shared" si="76"/>
        <v>-9.414978275410546E-2</v>
      </c>
      <c r="M190" s="63">
        <f t="shared" si="76"/>
        <v>2.4212218673098741E-2</v>
      </c>
      <c r="N190" s="3"/>
    </row>
    <row r="191" spans="2:14" x14ac:dyDescent="0.35">
      <c r="B191" s="20" t="s">
        <v>102</v>
      </c>
      <c r="C191" s="126">
        <v>0</v>
      </c>
      <c r="D191" s="62">
        <v>0</v>
      </c>
      <c r="E191" s="62">
        <v>0</v>
      </c>
      <c r="F191" s="18">
        <v>0</v>
      </c>
      <c r="G191" s="61">
        <v>0</v>
      </c>
      <c r="H191" s="62">
        <v>0</v>
      </c>
      <c r="I191" s="62">
        <v>0.16950200000000001</v>
      </c>
      <c r="J191" s="35">
        <v>0</v>
      </c>
      <c r="K191" s="21">
        <v>0</v>
      </c>
      <c r="L191" s="22">
        <v>0</v>
      </c>
      <c r="M191" s="63">
        <f t="shared" si="76"/>
        <v>-1</v>
      </c>
      <c r="N191" s="3"/>
    </row>
    <row r="192" spans="2:14" ht="15" thickBot="1" x14ac:dyDescent="0.4">
      <c r="B192" s="151" t="s">
        <v>64</v>
      </c>
      <c r="C192" s="152">
        <v>0</v>
      </c>
      <c r="D192" s="31">
        <v>0</v>
      </c>
      <c r="E192" s="153">
        <v>2.33279E-3</v>
      </c>
      <c r="F192" s="31">
        <v>0</v>
      </c>
      <c r="G192" s="152">
        <v>0</v>
      </c>
      <c r="H192" s="153">
        <v>0</v>
      </c>
      <c r="I192" s="153">
        <v>6.7379199999999997E-3</v>
      </c>
      <c r="J192" s="31">
        <v>0</v>
      </c>
      <c r="K192" s="154">
        <v>0</v>
      </c>
      <c r="L192" s="155">
        <v>0</v>
      </c>
      <c r="M192" s="102">
        <f t="shared" si="76"/>
        <v>-0.65378187927431619</v>
      </c>
      <c r="N192" s="3"/>
    </row>
    <row r="193" spans="2:15" x14ac:dyDescent="0.35">
      <c r="B193" s="135" t="s">
        <v>96</v>
      </c>
      <c r="C193" s="156">
        <v>0</v>
      </c>
      <c r="D193" s="157">
        <v>126.94705283999998</v>
      </c>
      <c r="E193" s="157">
        <v>119.11500398</v>
      </c>
      <c r="F193" s="367">
        <f>E193/D193</f>
        <v>0.93830460270809712</v>
      </c>
      <c r="G193" s="156">
        <v>0</v>
      </c>
      <c r="H193" s="157">
        <v>117.95489607999998</v>
      </c>
      <c r="I193" s="157">
        <v>109.70315960000001</v>
      </c>
      <c r="J193" s="367">
        <f t="shared" si="77"/>
        <v>0.93004328981474882</v>
      </c>
      <c r="K193" s="158">
        <v>0</v>
      </c>
      <c r="L193" s="159">
        <f>(D193-H193)/H193</f>
        <v>7.6233857676423142E-2</v>
      </c>
      <c r="M193" s="368">
        <f t="shared" si="76"/>
        <v>8.5793740256137438E-2</v>
      </c>
      <c r="N193" s="3"/>
    </row>
    <row r="194" spans="2:15" x14ac:dyDescent="0.35">
      <c r="B194" s="19" t="s">
        <v>62</v>
      </c>
      <c r="C194" s="44">
        <v>0</v>
      </c>
      <c r="D194" s="24">
        <v>126.94705283999998</v>
      </c>
      <c r="E194" s="24">
        <v>119.11500398</v>
      </c>
      <c r="F194" s="43">
        <f>E194/D194</f>
        <v>0.93830460270809712</v>
      </c>
      <c r="G194" s="44">
        <v>0</v>
      </c>
      <c r="H194" s="24">
        <v>117.95489607999998</v>
      </c>
      <c r="I194" s="24">
        <v>109.70315960000001</v>
      </c>
      <c r="J194" s="43">
        <f t="shared" si="77"/>
        <v>0.93004328981474882</v>
      </c>
      <c r="K194" s="23">
        <v>0</v>
      </c>
      <c r="L194" s="28">
        <f>(D194-H194)/H194</f>
        <v>7.6233857676423142E-2</v>
      </c>
      <c r="M194" s="43">
        <f t="shared" si="76"/>
        <v>8.5793740256137438E-2</v>
      </c>
      <c r="N194" s="3"/>
    </row>
    <row r="195" spans="2:15" x14ac:dyDescent="0.35">
      <c r="B195" s="20" t="s">
        <v>94</v>
      </c>
      <c r="C195" s="61">
        <v>0</v>
      </c>
      <c r="D195" s="127">
        <v>22.067268250000001</v>
      </c>
      <c r="E195" s="62">
        <v>21.137781620000002</v>
      </c>
      <c r="F195" s="63">
        <f>E195/D195</f>
        <v>0.95787939769119368</v>
      </c>
      <c r="G195" s="61">
        <v>0</v>
      </c>
      <c r="H195" s="62">
        <v>14.77711491</v>
      </c>
      <c r="I195" s="62">
        <v>13.45079621</v>
      </c>
      <c r="J195" s="63">
        <f t="shared" si="77"/>
        <v>0.91024508450547059</v>
      </c>
      <c r="K195" s="21">
        <v>0</v>
      </c>
      <c r="L195" s="29">
        <f>(D195-H195)/H195</f>
        <v>0.49334077622057293</v>
      </c>
      <c r="M195" s="63">
        <f t="shared" si="76"/>
        <v>0.57148924792162936</v>
      </c>
      <c r="N195" s="3"/>
    </row>
    <row r="196" spans="2:15" ht="15" thickBot="1" x14ac:dyDescent="0.4">
      <c r="B196" s="140" t="s">
        <v>95</v>
      </c>
      <c r="C196" s="64">
        <v>0</v>
      </c>
      <c r="D196" s="65">
        <v>104.87978458999999</v>
      </c>
      <c r="E196" s="65">
        <v>97.977222359999999</v>
      </c>
      <c r="F196" s="66">
        <f>E196/D196</f>
        <v>0.93418596103163498</v>
      </c>
      <c r="G196" s="64">
        <v>0</v>
      </c>
      <c r="H196" s="65">
        <v>103.17778116999999</v>
      </c>
      <c r="I196" s="65">
        <v>96.252363389999999</v>
      </c>
      <c r="J196" s="66">
        <f t="shared" si="77"/>
        <v>0.93287878745338215</v>
      </c>
      <c r="K196" s="149">
        <v>0</v>
      </c>
      <c r="L196" s="143">
        <f>(D196-H196)/H196</f>
        <v>1.6495832733558261E-2</v>
      </c>
      <c r="M196" s="141">
        <f t="shared" si="76"/>
        <v>1.792017265083801E-2</v>
      </c>
      <c r="N196" s="3"/>
    </row>
    <row r="198" spans="2:15" ht="15" thickBot="1" x14ac:dyDescent="0.4">
      <c r="B198" s="5" t="s">
        <v>138</v>
      </c>
    </row>
    <row r="199" spans="2:15" x14ac:dyDescent="0.35">
      <c r="B199" s="947" t="s">
        <v>28</v>
      </c>
      <c r="C199" s="873">
        <v>2018</v>
      </c>
      <c r="D199" s="874"/>
      <c r="E199" s="874"/>
      <c r="F199" s="867"/>
      <c r="G199" s="961">
        <v>2017</v>
      </c>
      <c r="H199" s="877"/>
      <c r="I199" s="877"/>
      <c r="J199" s="962"/>
      <c r="K199" s="873" t="s">
        <v>212</v>
      </c>
      <c r="L199" s="874"/>
      <c r="M199" s="950"/>
    </row>
    <row r="200" spans="2:15" ht="23.25" customHeight="1" x14ac:dyDescent="0.35">
      <c r="B200" s="948"/>
      <c r="C200" s="951" t="s">
        <v>97</v>
      </c>
      <c r="D200" s="953" t="s">
        <v>98</v>
      </c>
      <c r="E200" s="955" t="s">
        <v>154</v>
      </c>
      <c r="F200" s="956" t="s">
        <v>157</v>
      </c>
      <c r="G200" s="951" t="s">
        <v>99</v>
      </c>
      <c r="H200" s="953" t="s">
        <v>100</v>
      </c>
      <c r="I200" s="955" t="s">
        <v>155</v>
      </c>
      <c r="J200" s="956" t="s">
        <v>156</v>
      </c>
      <c r="K200" s="951" t="s">
        <v>219</v>
      </c>
      <c r="L200" s="953" t="s">
        <v>220</v>
      </c>
      <c r="M200" s="959" t="s">
        <v>221</v>
      </c>
    </row>
    <row r="201" spans="2:15" ht="23.25" customHeight="1" thickBot="1" x14ac:dyDescent="0.4">
      <c r="B201" s="949"/>
      <c r="C201" s="952"/>
      <c r="D201" s="954"/>
      <c r="E201" s="945"/>
      <c r="F201" s="957"/>
      <c r="G201" s="952"/>
      <c r="H201" s="954"/>
      <c r="I201" s="945"/>
      <c r="J201" s="957"/>
      <c r="K201" s="952"/>
      <c r="L201" s="954"/>
      <c r="M201" s="960"/>
    </row>
    <row r="202" spans="2:15" ht="15" thickBot="1" x14ac:dyDescent="0.4">
      <c r="B202" s="33" t="s">
        <v>175</v>
      </c>
      <c r="C202" s="103">
        <v>640.10499000000004</v>
      </c>
      <c r="D202" s="104">
        <v>644.42021998999996</v>
      </c>
      <c r="E202" s="104">
        <v>541.50612381000008</v>
      </c>
      <c r="F202" s="365">
        <f>E202/D202</f>
        <v>0.84029970974281831</v>
      </c>
      <c r="G202" s="150">
        <v>609.94514000000004</v>
      </c>
      <c r="H202" s="104">
        <v>609.92534000000001</v>
      </c>
      <c r="I202" s="104">
        <v>511.20397509999998</v>
      </c>
      <c r="J202" s="365">
        <f>I202/H202</f>
        <v>0.83814188651351984</v>
      </c>
      <c r="K202" s="38">
        <f>(C202-G202)/G202</f>
        <v>4.9446824020927531E-2</v>
      </c>
      <c r="L202" s="34">
        <f>(D202-H202)/H202</f>
        <v>5.6555905662158519E-2</v>
      </c>
      <c r="M202" s="365">
        <f>(E202-I202)/I202</f>
        <v>5.9276042804777669E-2</v>
      </c>
      <c r="N202" s="3"/>
    </row>
    <row r="203" spans="2:15" x14ac:dyDescent="0.35">
      <c r="B203" s="120" t="s">
        <v>176</v>
      </c>
      <c r="C203" s="121">
        <v>640.10499000000004</v>
      </c>
      <c r="D203" s="122">
        <v>526.46532390999994</v>
      </c>
      <c r="E203" s="122">
        <v>431.80296421000008</v>
      </c>
      <c r="F203" s="366">
        <f>E203/D203</f>
        <v>0.82019260262584259</v>
      </c>
      <c r="G203" s="121">
        <v>609.94514000000004</v>
      </c>
      <c r="H203" s="122">
        <v>482.15649080000003</v>
      </c>
      <c r="I203" s="122">
        <v>396.94265972999995</v>
      </c>
      <c r="J203" s="366">
        <f>I203/H203</f>
        <v>0.82326519979309576</v>
      </c>
      <c r="K203" s="123">
        <f t="shared" ref="K203:M215" si="78">(C203-G203)/G203</f>
        <v>4.9446824020927531E-2</v>
      </c>
      <c r="L203" s="124">
        <f t="shared" si="78"/>
        <v>9.1897203408964054E-2</v>
      </c>
      <c r="M203" s="366">
        <f t="shared" si="78"/>
        <v>8.7822015662695679E-2</v>
      </c>
      <c r="N203" s="3"/>
    </row>
    <row r="204" spans="2:15" x14ac:dyDescent="0.35">
      <c r="B204" s="19" t="s">
        <v>57</v>
      </c>
      <c r="C204" s="44">
        <v>11.62496</v>
      </c>
      <c r="D204" s="24">
        <v>11.62496</v>
      </c>
      <c r="E204" s="24">
        <v>9.5828302800000014</v>
      </c>
      <c r="F204" s="43">
        <f>E204/D204</f>
        <v>0.82433232286390679</v>
      </c>
      <c r="G204" s="44">
        <v>9.9093099999999996</v>
      </c>
      <c r="H204" s="24">
        <v>9.9093099999999996</v>
      </c>
      <c r="I204" s="24">
        <v>9.2063450599999985</v>
      </c>
      <c r="J204" s="43">
        <f>I204/H204</f>
        <v>0.92906015252323304</v>
      </c>
      <c r="K204" s="26">
        <f t="shared" si="78"/>
        <v>0.17313516279135482</v>
      </c>
      <c r="L204" s="28">
        <f t="shared" si="78"/>
        <v>0.17313516279135482</v>
      </c>
      <c r="M204" s="369">
        <f t="shared" si="78"/>
        <v>4.0894102659237382E-2</v>
      </c>
    </row>
    <row r="205" spans="2:15" x14ac:dyDescent="0.35">
      <c r="B205" s="19" t="s">
        <v>58</v>
      </c>
      <c r="C205" s="44">
        <v>13.862130000000001</v>
      </c>
      <c r="D205" s="24">
        <v>13.862130000000001</v>
      </c>
      <c r="E205" s="24">
        <v>7.8503490099999995</v>
      </c>
      <c r="F205" s="43">
        <f t="shared" ref="F205:F214" si="79">E205/D205</f>
        <v>0.56631621619476946</v>
      </c>
      <c r="G205" s="44">
        <v>8.9660100000000007</v>
      </c>
      <c r="H205" s="24">
        <v>8.9660100000000007</v>
      </c>
      <c r="I205" s="24">
        <v>7.8808784899999988</v>
      </c>
      <c r="J205" s="43">
        <f t="shared" ref="J205:J214" si="80">I205/H205</f>
        <v>0.87897275265140218</v>
      </c>
      <c r="K205" s="26">
        <f t="shared" si="78"/>
        <v>0.54607567914824984</v>
      </c>
      <c r="L205" s="28">
        <f t="shared" si="78"/>
        <v>0.54607567914824984</v>
      </c>
      <c r="M205" s="369">
        <f t="shared" si="78"/>
        <v>-3.8738676200550499E-3</v>
      </c>
    </row>
    <row r="206" spans="2:15" x14ac:dyDescent="0.35">
      <c r="B206" s="19" t="s">
        <v>59</v>
      </c>
      <c r="C206" s="44">
        <v>0.05</v>
      </c>
      <c r="D206" s="24">
        <v>0.05</v>
      </c>
      <c r="E206" s="24">
        <v>0</v>
      </c>
      <c r="F206" s="43">
        <f t="shared" si="79"/>
        <v>0</v>
      </c>
      <c r="G206" s="44">
        <v>0.05</v>
      </c>
      <c r="H206" s="24">
        <v>0.05</v>
      </c>
      <c r="I206" s="24">
        <v>0</v>
      </c>
      <c r="J206" s="43">
        <f t="shared" si="80"/>
        <v>0</v>
      </c>
      <c r="K206" s="26">
        <f t="shared" si="78"/>
        <v>0</v>
      </c>
      <c r="L206" s="28">
        <f t="shared" si="78"/>
        <v>0</v>
      </c>
      <c r="M206" s="370">
        <v>0</v>
      </c>
    </row>
    <row r="207" spans="2:15" x14ac:dyDescent="0.35">
      <c r="B207" s="19" t="s">
        <v>60</v>
      </c>
      <c r="C207" s="44">
        <v>0.01</v>
      </c>
      <c r="D207" s="24">
        <v>0.01</v>
      </c>
      <c r="E207" s="24">
        <v>0</v>
      </c>
      <c r="F207" s="43">
        <f t="shared" si="79"/>
        <v>0</v>
      </c>
      <c r="G207" s="44">
        <v>0.01</v>
      </c>
      <c r="H207" s="24">
        <v>0.01</v>
      </c>
      <c r="I207" s="24">
        <v>0</v>
      </c>
      <c r="J207" s="43">
        <f t="shared" si="80"/>
        <v>0</v>
      </c>
      <c r="K207" s="26">
        <f t="shared" si="78"/>
        <v>0</v>
      </c>
      <c r="L207" s="28">
        <f t="shared" si="78"/>
        <v>0</v>
      </c>
      <c r="M207" s="370">
        <v>0</v>
      </c>
    </row>
    <row r="208" spans="2:15" x14ac:dyDescent="0.35">
      <c r="B208" s="19" t="s">
        <v>61</v>
      </c>
      <c r="C208" s="128">
        <v>0.12</v>
      </c>
      <c r="D208" s="129">
        <v>0.12</v>
      </c>
      <c r="E208" s="129">
        <v>5.1908999999999997E-2</v>
      </c>
      <c r="F208" s="43">
        <f t="shared" si="79"/>
        <v>0.43257499999999999</v>
      </c>
      <c r="G208" s="44">
        <v>0.32200000000000001</v>
      </c>
      <c r="H208" s="24">
        <v>0.32200000000000001</v>
      </c>
      <c r="I208" s="24">
        <v>3.0249999999999998E-4</v>
      </c>
      <c r="J208" s="43">
        <f>I208/H208</f>
        <v>9.3944099378881984E-4</v>
      </c>
      <c r="K208" s="26">
        <f t="shared" si="78"/>
        <v>-0.62732919254658392</v>
      </c>
      <c r="L208" s="28">
        <f t="shared" si="78"/>
        <v>-0.62732919254658392</v>
      </c>
      <c r="M208" s="369">
        <f>(E208-I208)/I208</f>
        <v>170.60000000000002</v>
      </c>
      <c r="O208" s="16"/>
    </row>
    <row r="209" spans="2:14" x14ac:dyDescent="0.35">
      <c r="B209" s="19" t="s">
        <v>62</v>
      </c>
      <c r="C209" s="128">
        <v>614.43790000000001</v>
      </c>
      <c r="D209" s="129">
        <v>500.79823390999996</v>
      </c>
      <c r="E209" s="129">
        <v>414.31113800000008</v>
      </c>
      <c r="F209" s="43">
        <f t="shared" si="79"/>
        <v>0.82730151575266386</v>
      </c>
      <c r="G209" s="44">
        <v>590.68781999999999</v>
      </c>
      <c r="H209" s="24">
        <v>462.89917080000004</v>
      </c>
      <c r="I209" s="24">
        <v>379.85513367999994</v>
      </c>
      <c r="J209" s="43">
        <f t="shared" si="80"/>
        <v>0.82060016012454673</v>
      </c>
      <c r="K209" s="26">
        <f t="shared" si="78"/>
        <v>4.0207499115184099E-2</v>
      </c>
      <c r="L209" s="28">
        <f t="shared" si="78"/>
        <v>8.1873257721549422E-2</v>
      </c>
      <c r="M209" s="369">
        <f t="shared" si="78"/>
        <v>9.0708276037218968E-2</v>
      </c>
    </row>
    <row r="210" spans="2:14" x14ac:dyDescent="0.35">
      <c r="B210" s="20" t="s">
        <v>101</v>
      </c>
      <c r="C210" s="61">
        <v>10.668659999999999</v>
      </c>
      <c r="D210" s="62">
        <v>10.668659999999999</v>
      </c>
      <c r="E210" s="62">
        <v>18.269002100000002</v>
      </c>
      <c r="F210" s="63">
        <f t="shared" si="79"/>
        <v>1.7123989423226538</v>
      </c>
      <c r="G210" s="61">
        <v>10.668659999999999</v>
      </c>
      <c r="H210" s="62">
        <v>10.668659999999999</v>
      </c>
      <c r="I210" s="62">
        <v>17.641762010000001</v>
      </c>
      <c r="J210" s="63">
        <f t="shared" si="80"/>
        <v>1.6536061707843348</v>
      </c>
      <c r="K210" s="27">
        <f t="shared" si="78"/>
        <v>0</v>
      </c>
      <c r="L210" s="29">
        <f t="shared" si="78"/>
        <v>0</v>
      </c>
      <c r="M210" s="371">
        <f t="shared" si="78"/>
        <v>3.5554276814552761E-2</v>
      </c>
    </row>
    <row r="211" spans="2:14" x14ac:dyDescent="0.35">
      <c r="B211" s="20" t="s">
        <v>88</v>
      </c>
      <c r="C211" s="61">
        <v>262.29478</v>
      </c>
      <c r="D211" s="62">
        <v>262.29478</v>
      </c>
      <c r="E211" s="62">
        <v>336.93209153000004</v>
      </c>
      <c r="F211" s="63">
        <f t="shared" si="79"/>
        <v>1.2845550778021584</v>
      </c>
      <c r="G211" s="61">
        <v>265.64764000000002</v>
      </c>
      <c r="H211" s="62">
        <v>265.64764000000002</v>
      </c>
      <c r="I211" s="62">
        <v>286.62183192999998</v>
      </c>
      <c r="J211" s="63">
        <f t="shared" si="80"/>
        <v>1.0789549341752103</v>
      </c>
      <c r="K211" s="27">
        <f t="shared" si="78"/>
        <v>-1.2621456000889075E-2</v>
      </c>
      <c r="L211" s="29">
        <f t="shared" si="78"/>
        <v>-1.2621456000889075E-2</v>
      </c>
      <c r="M211" s="371">
        <f t="shared" si="78"/>
        <v>0.1755283582594889</v>
      </c>
    </row>
    <row r="212" spans="2:14" x14ac:dyDescent="0.35">
      <c r="B212" s="20" t="s">
        <v>89</v>
      </c>
      <c r="C212" s="61">
        <v>6.06393</v>
      </c>
      <c r="D212" s="62">
        <v>6.06393</v>
      </c>
      <c r="E212" s="62">
        <v>0.63216107999999993</v>
      </c>
      <c r="F212" s="63">
        <f t="shared" si="79"/>
        <v>0.10424940261513571</v>
      </c>
      <c r="G212" s="61">
        <v>6.06393</v>
      </c>
      <c r="H212" s="62">
        <v>6.06393</v>
      </c>
      <c r="I212" s="62">
        <v>0.30479596000000003</v>
      </c>
      <c r="J212" s="63">
        <f t="shared" si="80"/>
        <v>5.0263766237407102E-2</v>
      </c>
      <c r="K212" s="27">
        <f t="shared" si="78"/>
        <v>0</v>
      </c>
      <c r="L212" s="29">
        <f t="shared" si="78"/>
        <v>0</v>
      </c>
      <c r="M212" s="371">
        <f t="shared" si="78"/>
        <v>1.0740467819849051</v>
      </c>
    </row>
    <row r="213" spans="2:14" x14ac:dyDescent="0.35">
      <c r="B213" s="20" t="s">
        <v>90</v>
      </c>
      <c r="C213" s="61">
        <v>80.428139999999999</v>
      </c>
      <c r="D213" s="62">
        <v>80.428139999999999</v>
      </c>
      <c r="E213" s="62">
        <v>15.029079869999999</v>
      </c>
      <c r="F213" s="63">
        <f t="shared" si="79"/>
        <v>0.1868634518963139</v>
      </c>
      <c r="G213" s="61">
        <v>80.428139999999999</v>
      </c>
      <c r="H213" s="62">
        <v>77.163541620000004</v>
      </c>
      <c r="I213" s="62">
        <v>24.916913469999997</v>
      </c>
      <c r="J213" s="63">
        <f t="shared" si="80"/>
        <v>0.32291044380396594</v>
      </c>
      <c r="K213" s="27">
        <f t="shared" si="78"/>
        <v>0</v>
      </c>
      <c r="L213" s="29">
        <f t="shared" si="78"/>
        <v>4.2307523883194142E-2</v>
      </c>
      <c r="M213" s="371">
        <f t="shared" si="78"/>
        <v>-0.39683220042100986</v>
      </c>
    </row>
    <row r="214" spans="2:14" x14ac:dyDescent="0.35">
      <c r="B214" s="20" t="s">
        <v>93</v>
      </c>
      <c r="C214" s="61">
        <v>254.98239000000001</v>
      </c>
      <c r="D214" s="127">
        <v>141.34272390999999</v>
      </c>
      <c r="E214" s="62">
        <v>43.279301420000003</v>
      </c>
      <c r="F214" s="63">
        <f t="shared" si="79"/>
        <v>0.30620112746347034</v>
      </c>
      <c r="G214" s="61">
        <v>227.87944999999999</v>
      </c>
      <c r="H214" s="62">
        <v>103.35539918000001</v>
      </c>
      <c r="I214" s="62">
        <v>50.030827309999992</v>
      </c>
      <c r="J214" s="63">
        <f t="shared" si="80"/>
        <v>0.48406592889132111</v>
      </c>
      <c r="K214" s="27">
        <f t="shared" si="78"/>
        <v>0.11893542835916103</v>
      </c>
      <c r="L214" s="29">
        <f t="shared" si="78"/>
        <v>0.36754078675505514</v>
      </c>
      <c r="M214" s="371">
        <f t="shared" si="78"/>
        <v>-0.13494731654478392</v>
      </c>
    </row>
    <row r="215" spans="2:14" x14ac:dyDescent="0.35">
      <c r="B215" s="20" t="s">
        <v>102</v>
      </c>
      <c r="C215" s="126">
        <v>0</v>
      </c>
      <c r="D215" s="62">
        <v>0</v>
      </c>
      <c r="E215" s="62">
        <v>0.16950200000000001</v>
      </c>
      <c r="F215" s="18">
        <v>0</v>
      </c>
      <c r="G215" s="61">
        <v>0</v>
      </c>
      <c r="H215" s="62">
        <v>0</v>
      </c>
      <c r="I215" s="62">
        <v>0.339003</v>
      </c>
      <c r="J215" s="35">
        <v>0</v>
      </c>
      <c r="K215" s="21">
        <v>0</v>
      </c>
      <c r="L215" s="22">
        <v>0</v>
      </c>
      <c r="M215" s="371">
        <f t="shared" si="78"/>
        <v>-0.4999985250867986</v>
      </c>
    </row>
    <row r="216" spans="2:14" ht="15" thickBot="1" x14ac:dyDescent="0.4">
      <c r="B216" s="19" t="s">
        <v>64</v>
      </c>
      <c r="C216" s="152">
        <v>0</v>
      </c>
      <c r="D216" s="31">
        <v>0</v>
      </c>
      <c r="E216" s="153">
        <v>6.7379199999999997E-3</v>
      </c>
      <c r="F216" s="25">
        <v>0</v>
      </c>
      <c r="G216" s="152">
        <v>0</v>
      </c>
      <c r="H216" s="153">
        <v>0</v>
      </c>
      <c r="I216" s="153">
        <v>0</v>
      </c>
      <c r="J216" s="25">
        <v>0</v>
      </c>
      <c r="K216" s="36">
        <v>0</v>
      </c>
      <c r="L216" s="155">
        <v>0</v>
      </c>
      <c r="M216" s="372">
        <v>0</v>
      </c>
    </row>
    <row r="217" spans="2:14" x14ac:dyDescent="0.35">
      <c r="B217" s="135" t="s">
        <v>96</v>
      </c>
      <c r="C217" s="156">
        <v>0</v>
      </c>
      <c r="D217" s="157">
        <v>117.95489607999998</v>
      </c>
      <c r="E217" s="157">
        <v>109.70315960000001</v>
      </c>
      <c r="F217" s="367">
        <f>E217/D217</f>
        <v>0.93004328981474882</v>
      </c>
      <c r="G217" s="156">
        <v>0</v>
      </c>
      <c r="H217" s="157">
        <v>127.76884920000002</v>
      </c>
      <c r="I217" s="157">
        <v>114.26131537000002</v>
      </c>
      <c r="J217" s="367">
        <v>0.894281478509239</v>
      </c>
      <c r="K217" s="158">
        <v>0</v>
      </c>
      <c r="L217" s="139">
        <f t="shared" ref="L217:M220" si="81">(D217-H217)/H217</f>
        <v>-7.6810217681760537E-2</v>
      </c>
      <c r="M217" s="367">
        <f t="shared" si="81"/>
        <v>-3.9892379632072608E-2</v>
      </c>
      <c r="N217" s="3"/>
    </row>
    <row r="218" spans="2:14" x14ac:dyDescent="0.35">
      <c r="B218" s="19" t="s">
        <v>62</v>
      </c>
      <c r="C218" s="44">
        <v>0</v>
      </c>
      <c r="D218" s="24">
        <v>117.95489607999998</v>
      </c>
      <c r="E218" s="24">
        <v>109.70315960000001</v>
      </c>
      <c r="F218" s="43">
        <f>E218/D218</f>
        <v>0.93004328981474882</v>
      </c>
      <c r="G218" s="44">
        <v>0</v>
      </c>
      <c r="H218" s="24">
        <v>127.76884920000002</v>
      </c>
      <c r="I218" s="24">
        <v>114.26131537000002</v>
      </c>
      <c r="J218" s="43">
        <f>I218/H218</f>
        <v>0.894281478509239</v>
      </c>
      <c r="K218" s="23">
        <v>0</v>
      </c>
      <c r="L218" s="28">
        <f t="shared" si="81"/>
        <v>-7.6810217681760537E-2</v>
      </c>
      <c r="M218" s="369">
        <f t="shared" si="81"/>
        <v>-3.9892379632072608E-2</v>
      </c>
      <c r="N218" s="3"/>
    </row>
    <row r="219" spans="2:14" x14ac:dyDescent="0.35">
      <c r="B219" s="20" t="s">
        <v>94</v>
      </c>
      <c r="C219" s="61">
        <v>0</v>
      </c>
      <c r="D219" s="127">
        <v>14.77711491</v>
      </c>
      <c r="E219" s="62">
        <v>13.45079621</v>
      </c>
      <c r="F219" s="63">
        <f>E219/D219</f>
        <v>0.91024508450547059</v>
      </c>
      <c r="G219" s="61">
        <v>0</v>
      </c>
      <c r="H219" s="62">
        <v>19.41761348</v>
      </c>
      <c r="I219" s="62">
        <v>16.330053449999998</v>
      </c>
      <c r="J219" s="63">
        <f>I219/H219</f>
        <v>0.84099178649424833</v>
      </c>
      <c r="K219" s="21">
        <v>0</v>
      </c>
      <c r="L219" s="29">
        <f t="shared" si="81"/>
        <v>-0.23898398095006268</v>
      </c>
      <c r="M219" s="371">
        <f t="shared" si="81"/>
        <v>-0.17631646147490093</v>
      </c>
      <c r="N219" s="3"/>
    </row>
    <row r="220" spans="2:14" ht="15" thickBot="1" x14ac:dyDescent="0.4">
      <c r="B220" s="140" t="s">
        <v>95</v>
      </c>
      <c r="C220" s="64">
        <v>0</v>
      </c>
      <c r="D220" s="65">
        <v>103.17778116999999</v>
      </c>
      <c r="E220" s="65">
        <v>96.252363389999999</v>
      </c>
      <c r="F220" s="66">
        <f>E220/D220</f>
        <v>0.93287878745338215</v>
      </c>
      <c r="G220" s="64">
        <v>0</v>
      </c>
      <c r="H220" s="65">
        <v>108.35123572000002</v>
      </c>
      <c r="I220" s="65">
        <v>97.931261920000011</v>
      </c>
      <c r="J220" s="66">
        <f>I220/H220</f>
        <v>0.9038315185723661</v>
      </c>
      <c r="K220" s="373">
        <v>0</v>
      </c>
      <c r="L220" s="374">
        <f t="shared" si="81"/>
        <v>-4.7747074739130903E-2</v>
      </c>
      <c r="M220" s="375">
        <f t="shared" si="81"/>
        <v>-1.7143642357753987E-2</v>
      </c>
      <c r="N220" s="3"/>
    </row>
    <row r="221" spans="2:14" x14ac:dyDescent="0.35">
      <c r="G221" s="3"/>
      <c r="H221" s="3"/>
      <c r="I221" s="3"/>
    </row>
    <row r="222" spans="2:14" x14ac:dyDescent="0.35">
      <c r="C222" s="3"/>
      <c r="D222" s="3"/>
      <c r="E222" s="3"/>
      <c r="G222" s="3"/>
      <c r="H222" s="3"/>
      <c r="I222" s="3"/>
    </row>
    <row r="223" spans="2:14" x14ac:dyDescent="0.35">
      <c r="C223" s="3"/>
      <c r="D223" s="3"/>
      <c r="E223" s="3"/>
      <c r="G223" s="3"/>
      <c r="H223" s="3"/>
      <c r="I223" s="3"/>
    </row>
    <row r="224" spans="2:14" x14ac:dyDescent="0.35">
      <c r="C224" s="3"/>
      <c r="D224" s="3"/>
      <c r="E224" s="3"/>
      <c r="G224" s="3"/>
      <c r="H224" s="3"/>
      <c r="I224" s="3"/>
    </row>
    <row r="225" spans="3:9" x14ac:dyDescent="0.35">
      <c r="C225" s="3"/>
      <c r="D225" s="3"/>
      <c r="E225" s="3"/>
      <c r="G225" s="3"/>
      <c r="H225" s="3"/>
      <c r="I225" s="3"/>
    </row>
    <row r="226" spans="3:9" x14ac:dyDescent="0.35">
      <c r="C226" s="3"/>
      <c r="D226" s="3"/>
      <c r="E226" s="3"/>
      <c r="G226" s="3"/>
      <c r="H226" s="3"/>
      <c r="I226" s="3"/>
    </row>
    <row r="227" spans="3:9" x14ac:dyDescent="0.35">
      <c r="C227" s="3"/>
      <c r="D227" s="3"/>
      <c r="E227" s="3"/>
      <c r="G227" s="3"/>
      <c r="H227" s="3"/>
      <c r="I227" s="3"/>
    </row>
    <row r="228" spans="3:9" x14ac:dyDescent="0.35">
      <c r="C228" s="3"/>
      <c r="D228" s="3"/>
      <c r="E228" s="3"/>
      <c r="G228" s="3"/>
      <c r="H228" s="3"/>
      <c r="I228" s="3"/>
    </row>
    <row r="229" spans="3:9" x14ac:dyDescent="0.35">
      <c r="C229" s="3"/>
      <c r="D229" s="3"/>
      <c r="E229" s="3"/>
      <c r="G229" s="3"/>
      <c r="H229" s="3"/>
      <c r="I229" s="3"/>
    </row>
    <row r="230" spans="3:9" x14ac:dyDescent="0.35">
      <c r="C230" s="3"/>
      <c r="D230" s="3"/>
      <c r="E230" s="3"/>
      <c r="G230" s="3"/>
      <c r="H230" s="3"/>
      <c r="I230" s="3"/>
    </row>
    <row r="231" spans="3:9" x14ac:dyDescent="0.35">
      <c r="C231" s="3"/>
      <c r="D231" s="3"/>
      <c r="E231" s="3"/>
      <c r="G231" s="3"/>
      <c r="H231" s="3"/>
      <c r="I231" s="3"/>
    </row>
    <row r="232" spans="3:9" x14ac:dyDescent="0.35">
      <c r="C232" s="3"/>
      <c r="D232" s="3"/>
      <c r="E232" s="3"/>
      <c r="G232" s="3"/>
      <c r="H232" s="3"/>
      <c r="I232" s="3"/>
    </row>
    <row r="233" spans="3:9" x14ac:dyDescent="0.35">
      <c r="C233" s="3"/>
      <c r="D233" s="3"/>
      <c r="E233" s="3"/>
      <c r="G233" s="3"/>
      <c r="H233" s="3"/>
      <c r="I233" s="3"/>
    </row>
    <row r="234" spans="3:9" x14ac:dyDescent="0.35">
      <c r="C234" s="3"/>
      <c r="D234" s="3"/>
      <c r="E234" s="3"/>
      <c r="G234" s="3"/>
      <c r="H234" s="3"/>
      <c r="I234" s="3"/>
    </row>
    <row r="235" spans="3:9" x14ac:dyDescent="0.35">
      <c r="C235" s="3"/>
      <c r="D235" s="3"/>
      <c r="E235" s="3"/>
      <c r="G235" s="3"/>
      <c r="H235" s="3"/>
      <c r="I235" s="3"/>
    </row>
    <row r="236" spans="3:9" x14ac:dyDescent="0.35">
      <c r="C236" s="3"/>
      <c r="D236" s="3"/>
      <c r="E236" s="3"/>
      <c r="G236" s="3"/>
      <c r="H236" s="3"/>
      <c r="I236" s="3"/>
    </row>
    <row r="237" spans="3:9" x14ac:dyDescent="0.35">
      <c r="C237" s="3"/>
      <c r="D237" s="3"/>
      <c r="E237" s="3"/>
      <c r="G237" s="3"/>
      <c r="H237" s="3"/>
      <c r="I237" s="3"/>
    </row>
    <row r="238" spans="3:9" x14ac:dyDescent="0.35">
      <c r="C238" s="3"/>
      <c r="D238" s="3"/>
      <c r="E238" s="3"/>
      <c r="G238" s="3"/>
      <c r="H238" s="3"/>
      <c r="I238" s="3"/>
    </row>
    <row r="239" spans="3:9" x14ac:dyDescent="0.35">
      <c r="C239" s="3"/>
      <c r="D239" s="3"/>
      <c r="E239" s="3"/>
      <c r="G239" s="3"/>
      <c r="H239" s="3"/>
      <c r="I239" s="3"/>
    </row>
    <row r="240" spans="3:9" x14ac:dyDescent="0.35">
      <c r="C240" s="3"/>
      <c r="D240" s="3"/>
      <c r="E240" s="3"/>
      <c r="G240" s="3"/>
      <c r="H240" s="3"/>
      <c r="I240" s="3"/>
    </row>
    <row r="241" spans="3:5" x14ac:dyDescent="0.35">
      <c r="C241" s="3"/>
      <c r="D241" s="3"/>
      <c r="E241" s="3"/>
    </row>
    <row r="242" spans="3:5" x14ac:dyDescent="0.35">
      <c r="C242" s="3"/>
    </row>
    <row r="243" spans="3:5" x14ac:dyDescent="0.35">
      <c r="C243" s="3"/>
    </row>
    <row r="244" spans="3:5" x14ac:dyDescent="0.35">
      <c r="C244" s="3"/>
    </row>
    <row r="245" spans="3:5" x14ac:dyDescent="0.35">
      <c r="C245" s="3"/>
    </row>
    <row r="246" spans="3:5" x14ac:dyDescent="0.35">
      <c r="C246" s="3"/>
    </row>
    <row r="247" spans="3:5" x14ac:dyDescent="0.35">
      <c r="C247" s="3"/>
    </row>
    <row r="248" spans="3:5" x14ac:dyDescent="0.35">
      <c r="C248" s="3"/>
    </row>
    <row r="249" spans="3:5" x14ac:dyDescent="0.35">
      <c r="C249" s="3"/>
    </row>
    <row r="250" spans="3:5" x14ac:dyDescent="0.35">
      <c r="C250" s="3"/>
    </row>
    <row r="251" spans="3:5" x14ac:dyDescent="0.35">
      <c r="C251" s="3"/>
    </row>
    <row r="252" spans="3:5" x14ac:dyDescent="0.35">
      <c r="C252" s="3"/>
    </row>
    <row r="253" spans="3:5" x14ac:dyDescent="0.35">
      <c r="C253" s="3"/>
    </row>
    <row r="254" spans="3:5" x14ac:dyDescent="0.35">
      <c r="C254" s="3"/>
    </row>
    <row r="255" spans="3:5" x14ac:dyDescent="0.35">
      <c r="C255" s="3"/>
    </row>
    <row r="256" spans="3:5" x14ac:dyDescent="0.35">
      <c r="C256" s="3"/>
    </row>
    <row r="257" spans="3:3" x14ac:dyDescent="0.35">
      <c r="C257" s="3"/>
    </row>
    <row r="258" spans="3:3" x14ac:dyDescent="0.35">
      <c r="C258" s="3"/>
    </row>
    <row r="259" spans="3:3" x14ac:dyDescent="0.35">
      <c r="C259" s="3"/>
    </row>
    <row r="260" spans="3:3" x14ac:dyDescent="0.35">
      <c r="C260" s="3"/>
    </row>
    <row r="261" spans="3:3" x14ac:dyDescent="0.35">
      <c r="C261" s="3"/>
    </row>
    <row r="262" spans="3:3" x14ac:dyDescent="0.35">
      <c r="C262" s="3"/>
    </row>
    <row r="263" spans="3:3" x14ac:dyDescent="0.35">
      <c r="C263" s="3"/>
    </row>
    <row r="264" spans="3:3" x14ac:dyDescent="0.35">
      <c r="C264" s="3"/>
    </row>
    <row r="265" spans="3:3" x14ac:dyDescent="0.35">
      <c r="C265" s="3"/>
    </row>
    <row r="266" spans="3:3" x14ac:dyDescent="0.35">
      <c r="C266" s="3"/>
    </row>
    <row r="267" spans="3:3" x14ac:dyDescent="0.35">
      <c r="C267" s="3"/>
    </row>
    <row r="268" spans="3:3" x14ac:dyDescent="0.35">
      <c r="C268" s="3"/>
    </row>
    <row r="269" spans="3:3" x14ac:dyDescent="0.35">
      <c r="C269" s="3"/>
    </row>
    <row r="270" spans="3:3" x14ac:dyDescent="0.35">
      <c r="C270" s="3"/>
    </row>
    <row r="271" spans="3:3" x14ac:dyDescent="0.35">
      <c r="C271" s="3"/>
    </row>
    <row r="272" spans="3:3" x14ac:dyDescent="0.35">
      <c r="C272" s="3"/>
    </row>
    <row r="273" spans="3:3" x14ac:dyDescent="0.35">
      <c r="C273" s="3"/>
    </row>
    <row r="274" spans="3:3" x14ac:dyDescent="0.35">
      <c r="C274" s="3"/>
    </row>
    <row r="275" spans="3:3" x14ac:dyDescent="0.35">
      <c r="C275" s="3"/>
    </row>
    <row r="276" spans="3:3" x14ac:dyDescent="0.35">
      <c r="C276" s="3"/>
    </row>
    <row r="277" spans="3:3" x14ac:dyDescent="0.35">
      <c r="C277" s="3"/>
    </row>
    <row r="278" spans="3:3" x14ac:dyDescent="0.35">
      <c r="C278" s="3"/>
    </row>
    <row r="279" spans="3:3" x14ac:dyDescent="0.35">
      <c r="C279" s="3"/>
    </row>
    <row r="280" spans="3:3" x14ac:dyDescent="0.35">
      <c r="C280" s="3"/>
    </row>
    <row r="281" spans="3:3" x14ac:dyDescent="0.35">
      <c r="C281" s="3"/>
    </row>
    <row r="282" spans="3:3" x14ac:dyDescent="0.35">
      <c r="C282" s="3"/>
    </row>
    <row r="283" spans="3:3" x14ac:dyDescent="0.35">
      <c r="C283" s="3"/>
    </row>
    <row r="284" spans="3:3" x14ac:dyDescent="0.35">
      <c r="C284" s="3"/>
    </row>
    <row r="285" spans="3:3" x14ac:dyDescent="0.35">
      <c r="C285" s="3"/>
    </row>
    <row r="286" spans="3:3" x14ac:dyDescent="0.35">
      <c r="C286" s="3"/>
    </row>
    <row r="287" spans="3:3" x14ac:dyDescent="0.35">
      <c r="C287" s="3"/>
    </row>
    <row r="288" spans="3:3" x14ac:dyDescent="0.35">
      <c r="C288" s="3"/>
    </row>
    <row r="289" spans="3:3" x14ac:dyDescent="0.35">
      <c r="C289" s="3"/>
    </row>
    <row r="290" spans="3:3" x14ac:dyDescent="0.35">
      <c r="C290" s="3"/>
    </row>
    <row r="291" spans="3:3" x14ac:dyDescent="0.35">
      <c r="C291" s="3"/>
    </row>
    <row r="292" spans="3:3" x14ac:dyDescent="0.35">
      <c r="C292" s="3"/>
    </row>
    <row r="293" spans="3:3" x14ac:dyDescent="0.35">
      <c r="C293" s="3"/>
    </row>
    <row r="294" spans="3:3" x14ac:dyDescent="0.35">
      <c r="C294" s="3"/>
    </row>
    <row r="295" spans="3:3" x14ac:dyDescent="0.35">
      <c r="C295" s="3"/>
    </row>
  </sheetData>
  <mergeCells count="105">
    <mergeCell ref="B79:B81"/>
    <mergeCell ref="C79:F79"/>
    <mergeCell ref="G79:J79"/>
    <mergeCell ref="K79:M79"/>
    <mergeCell ref="C80:C81"/>
    <mergeCell ref="D80:D81"/>
    <mergeCell ref="E80:E81"/>
    <mergeCell ref="F80:F81"/>
    <mergeCell ref="G80:G81"/>
    <mergeCell ref="H80:H81"/>
    <mergeCell ref="I80:I81"/>
    <mergeCell ref="J80:J81"/>
    <mergeCell ref="K80:K81"/>
    <mergeCell ref="L80:L81"/>
    <mergeCell ref="M80:M81"/>
    <mergeCell ref="H200:H201"/>
    <mergeCell ref="I200:I201"/>
    <mergeCell ref="J200:J201"/>
    <mergeCell ref="K200:K201"/>
    <mergeCell ref="L200:L201"/>
    <mergeCell ref="M200:M201"/>
    <mergeCell ref="B116:B118"/>
    <mergeCell ref="C116:F116"/>
    <mergeCell ref="G116:J116"/>
    <mergeCell ref="K116:M116"/>
    <mergeCell ref="C117:C118"/>
    <mergeCell ref="D117:D118"/>
    <mergeCell ref="E117:E118"/>
    <mergeCell ref="F117:F118"/>
    <mergeCell ref="G117:G118"/>
    <mergeCell ref="H117:H118"/>
    <mergeCell ref="I117:I118"/>
    <mergeCell ref="J117:J118"/>
    <mergeCell ref="K117:K118"/>
    <mergeCell ref="L117:L118"/>
    <mergeCell ref="M117:M118"/>
    <mergeCell ref="B199:B201"/>
    <mergeCell ref="C199:F199"/>
    <mergeCell ref="K175:M175"/>
    <mergeCell ref="M176:M177"/>
    <mergeCell ref="G176:G177"/>
    <mergeCell ref="H176:H177"/>
    <mergeCell ref="G175:J175"/>
    <mergeCell ref="B175:B177"/>
    <mergeCell ref="C175:F175"/>
    <mergeCell ref="C176:C177"/>
    <mergeCell ref="D176:D177"/>
    <mergeCell ref="E176:E177"/>
    <mergeCell ref="F176:F177"/>
    <mergeCell ref="I176:I177"/>
    <mergeCell ref="J176:J177"/>
    <mergeCell ref="G199:J199"/>
    <mergeCell ref="K199:M199"/>
    <mergeCell ref="C200:C201"/>
    <mergeCell ref="D200:D201"/>
    <mergeCell ref="E200:E201"/>
    <mergeCell ref="F200:F201"/>
    <mergeCell ref="G200:G201"/>
    <mergeCell ref="B152:B154"/>
    <mergeCell ref="C152:F152"/>
    <mergeCell ref="G152:J152"/>
    <mergeCell ref="K152:M152"/>
    <mergeCell ref="C153:C154"/>
    <mergeCell ref="D153:D154"/>
    <mergeCell ref="E153:E154"/>
    <mergeCell ref="F153:F154"/>
    <mergeCell ref="G153:G154"/>
    <mergeCell ref="H153:H154"/>
    <mergeCell ref="I153:I154"/>
    <mergeCell ref="J153:J154"/>
    <mergeCell ref="K153:K154"/>
    <mergeCell ref="L153:L154"/>
    <mergeCell ref="M153:M154"/>
    <mergeCell ref="K176:K177"/>
    <mergeCell ref="L176:L177"/>
    <mergeCell ref="B42:B44"/>
    <mergeCell ref="C42:F42"/>
    <mergeCell ref="G42:J42"/>
    <mergeCell ref="K42:M42"/>
    <mergeCell ref="C43:C44"/>
    <mergeCell ref="D43:D44"/>
    <mergeCell ref="E43:E44"/>
    <mergeCell ref="F43:F44"/>
    <mergeCell ref="G43:G44"/>
    <mergeCell ref="H43:H44"/>
    <mergeCell ref="I43:I44"/>
    <mergeCell ref="J43:J44"/>
    <mergeCell ref="K43:K44"/>
    <mergeCell ref="L43:L44"/>
    <mergeCell ref="M43:M44"/>
    <mergeCell ref="B5:B7"/>
    <mergeCell ref="C5:F5"/>
    <mergeCell ref="G5:J5"/>
    <mergeCell ref="K5:M5"/>
    <mergeCell ref="C6:C7"/>
    <mergeCell ref="D6:D7"/>
    <mergeCell ref="E6:E7"/>
    <mergeCell ref="F6:F7"/>
    <mergeCell ref="G6:G7"/>
    <mergeCell ref="H6:H7"/>
    <mergeCell ref="I6:I7"/>
    <mergeCell ref="J6:J7"/>
    <mergeCell ref="K6:K7"/>
    <mergeCell ref="L6:L7"/>
    <mergeCell ref="M6:M7"/>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Hoja resumen</vt:lpstr>
      <vt:lpstr>1.1</vt:lpstr>
      <vt:lpstr>1.2</vt:lpstr>
      <vt:lpstr>1.2bis</vt:lpstr>
      <vt:lpstr>1.3</vt:lpstr>
      <vt:lpstr>1.3bis</vt:lpstr>
      <vt:lpstr>1.4</vt:lpstr>
      <vt:lpstr>1.5</vt:lpstr>
      <vt:lpstr>1.6 </vt:lpstr>
      <vt:lpstr>1.7</vt:lpstr>
      <vt:lpstr>1.8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2024-02-21T07:39:04Z</dcterms:created>
  <dcterms:modified xsi:type="dcterms:W3CDTF">2025-10-13T11:31:04Z</dcterms:modified>
</cp:coreProperties>
</file>